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брый мир\Программные расходы\2020\На сайт\"/>
    </mc:Choice>
  </mc:AlternateContent>
  <bookViews>
    <workbookView xWindow="0" yWindow="0" windowWidth="28800" windowHeight="12435"/>
  </bookViews>
  <sheets>
    <sheet name="Расходы" sheetId="1" r:id="rId1"/>
    <sheet name="Доходы" sheetId="2" r:id="rId2"/>
  </sheets>
  <definedNames>
    <definedName name="_xlnm._FilterDatabase" localSheetId="1" hidden="1">Доходы!$A$2:$G$28</definedName>
    <definedName name="_xlnm._FilterDatabase" localSheetId="0" hidden="1">Расходы!$A$17:$C$29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0" i="1"/>
  <c r="C9" i="1"/>
  <c r="C7" i="1"/>
  <c r="C5" i="1"/>
  <c r="C4" i="1"/>
  <c r="C23" i="1"/>
  <c r="C22" i="1"/>
  <c r="C24" i="1"/>
  <c r="C19" i="1"/>
  <c r="C18" i="1"/>
  <c r="A5" i="1" l="1"/>
  <c r="A6" i="1" s="1"/>
  <c r="A7" i="1" s="1"/>
  <c r="A8" i="1" s="1"/>
  <c r="A9" i="1" s="1"/>
  <c r="A10" i="1" s="1"/>
  <c r="A11" i="1" s="1"/>
  <c r="A12" i="1" s="1"/>
  <c r="A13" i="1" s="1"/>
  <c r="C29" i="1"/>
  <c r="C14" i="1" l="1"/>
  <c r="F29" i="2" l="1"/>
  <c r="E29" i="2"/>
  <c r="D29" i="2"/>
</calcChain>
</file>

<file path=xl/sharedStrings.xml><?xml version="1.0" encoding="utf-8"?>
<sst xmlns="http://schemas.openxmlformats.org/spreadsheetml/2006/main" count="125" uniqueCount="82">
  <si>
    <t>Благотворительная помощь подопечным Фонда</t>
  </si>
  <si>
    <t>Оплата услуг платежных систем</t>
  </si>
  <si>
    <t>Оплата услуг связи</t>
  </si>
  <si>
    <t>Итого</t>
  </si>
  <si>
    <t>Наименование расхода</t>
  </si>
  <si>
    <t>Сумма, руб.</t>
  </si>
  <si>
    <t>№ п/п</t>
  </si>
  <si>
    <t>Оплата бухгалтерского обслуживания Фонда</t>
  </si>
  <si>
    <t>Оплата банковских комиссий</t>
  </si>
  <si>
    <t>Дата</t>
  </si>
  <si>
    <t>ИТОГО</t>
  </si>
  <si>
    <t>ТАП</t>
  </si>
  <si>
    <t>Платежная система</t>
  </si>
  <si>
    <t>ФИЛИАЛ № 3652 БАНКА ВТБ (ПАО)</t>
  </si>
  <si>
    <t>Плательщик</t>
  </si>
  <si>
    <t>Сумма платежа</t>
  </si>
  <si>
    <t>Банк удержал комиссию</t>
  </si>
  <si>
    <t>Получено на счет</t>
  </si>
  <si>
    <t>Дата зачисления денег на счет</t>
  </si>
  <si>
    <t>Назначение платежа</t>
  </si>
  <si>
    <t>Благотворительное пожертвование, НДС не облагается</t>
  </si>
  <si>
    <t>a_s.p_m@yandex.ru</t>
  </si>
  <si>
    <t>s_a.n@gmail.com</t>
  </si>
  <si>
    <t>j_v_p_u@mail.ru</t>
  </si>
  <si>
    <t>b_m@mail.ru</t>
  </si>
  <si>
    <t>o_a.k_a@d_c.ru</t>
  </si>
  <si>
    <t>v_v@inbox.ru</t>
  </si>
  <si>
    <t>K_s@gmail.com</t>
  </si>
  <si>
    <t>a_v2@yandex.ru</t>
  </si>
  <si>
    <t>r_h@gmail.com</t>
  </si>
  <si>
    <t>n_a.n_a29.11@gmail.com</t>
  </si>
  <si>
    <t>e_r-s_v@mail.ru</t>
  </si>
  <si>
    <t>v_a-l@yandex.ru</t>
  </si>
  <si>
    <t>l_72@gmail.com</t>
  </si>
  <si>
    <t>o_g.s_v@d_c.ru</t>
  </si>
  <si>
    <t>M_a.R_a@d_c.ru</t>
  </si>
  <si>
    <t>d_y.k_n@d_c.ru</t>
  </si>
  <si>
    <t>i_.a_12@yandex.ru</t>
  </si>
  <si>
    <t>o_a.k_k@mail.ru</t>
  </si>
  <si>
    <t>o_63_r@yandex.ru</t>
  </si>
  <si>
    <t>НДФЛ</t>
  </si>
  <si>
    <t>Страховые взносы</t>
  </si>
  <si>
    <t>Оплата аренды помещения и коммунальных услуг</t>
  </si>
  <si>
    <t>Приобретение материалов для занятий с детьми (за счет субсидии ПТО)</t>
  </si>
  <si>
    <t>Оплата труда специалистов за работу с благополучателями Фонда</t>
  </si>
  <si>
    <t>Поступления на расчетные счета БФ "ДОБРЫЙ МИР" в мае 2020 года</t>
  </si>
  <si>
    <t>Всего за май 2020 года</t>
  </si>
  <si>
    <t>Выписка из банковских счетов за май 2020 года</t>
  </si>
  <si>
    <t>06.05.2020</t>
  </si>
  <si>
    <t>12.05.2020</t>
  </si>
  <si>
    <t>14.05.2020</t>
  </si>
  <si>
    <t>18.05.2020</t>
  </si>
  <si>
    <t>19.05.2020</t>
  </si>
  <si>
    <t>20.05.2020</t>
  </si>
  <si>
    <t>21.05.2020</t>
  </si>
  <si>
    <t>22.05.2020</t>
  </si>
  <si>
    <t>25.05.2020</t>
  </si>
  <si>
    <t>28.05.2020</t>
  </si>
  <si>
    <t>29.05.2020</t>
  </si>
  <si>
    <t>Терминал № 99993511, Дата операций 06.05.2020, Операций 1, Сумма 300, Комиссия Банка 5,7. Без НДС</t>
  </si>
  <si>
    <t>Терминал № 99993510, Дата операций 06.05.2020, Операций 2, Сумма 1500, Комиссия Банка 28,5. Без НДС</t>
  </si>
  <si>
    <t>Терминал № 99993510, Дата операций 12.05.2020, Операций 1, Сумма 100, Комиссия Банка 1,9. Без НДС</t>
  </si>
  <si>
    <t>Терминал № 99993510, Дата операций 14.05.2020, Операций 1, Сумма 500, Комиссия Банка 9,5. Без НДС</t>
  </si>
  <si>
    <t>Терминал № 99993510, Дата операций 18.05.2020, Операций 2, Сумма 1500, Комиссия Банка 28,5. Без НДС</t>
  </si>
  <si>
    <t>Терминал № 99993510, Дата операций 19.05.2020, Операций 3, Сумма 1200, Комиссия Банка 22,8. Без НДС</t>
  </si>
  <si>
    <t>Терминал № 99993511, Дата операций 20.05.2020, Операций 1, Сумма 200, Комиссия Банка 3,8. Без НДС</t>
  </si>
  <si>
    <t>Терминал № 99993510, Дата операций 20.05.2020, Операций 1, Сумма 1000, Комиссия Банка 19. Без НДС</t>
  </si>
  <si>
    <t>Терминал № 99993510, Дата операций 21.05.2020, Операций 2, Сумма 700, Комиссия Банка 13,3. Без НДС</t>
  </si>
  <si>
    <t>Терминал № 99993511, Дата операций 21.05.2020, Операций 1, Сумма 5000, Комиссия Банка 95. Без НДС</t>
  </si>
  <si>
    <t>Терминал № 99993510, Дата операций 22.05.2020, Операций 3, Сумма 1500, Комиссия Банка 28,5. Без НДС</t>
  </si>
  <si>
    <t>Терминал № 99993510, Дата операций 25.05.2020, Операций 4, Сумма 1150, Комиссия Банка 21,85. Без НДС</t>
  </si>
  <si>
    <t>Терминал № 99993510, Дата операций 28.05.2020, Операций 1, Сумма 100, Комиссия Банка 1,9. Без НДС</t>
  </si>
  <si>
    <t>08.05.2020</t>
  </si>
  <si>
    <t>27.05.2020</t>
  </si>
  <si>
    <t>Юнителлер (ПАО "АК БАРС" БАНК)</t>
  </si>
  <si>
    <t>D_y73@mail.ru</t>
  </si>
  <si>
    <t>K.s_9@gmail.com</t>
  </si>
  <si>
    <t>m_a@rambler.ru</t>
  </si>
  <si>
    <t>i_o@f_b.ru</t>
  </si>
  <si>
    <t>Благотворительное пожертвование юридического лица</t>
  </si>
  <si>
    <t>Юридическое лицо</t>
  </si>
  <si>
    <t>Оплата труда дефектолога за работу с благополучателями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</si>
</sst>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49" fontId="4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1" xfId="0" applyNumberFormat="1" applyFont="1" applyFill="1" applyBorder="1" applyAlignment="1" applyProtection="1">
      <alignment horizontal="left" wrapText="1"/>
    </xf>
    <xf numFmtId="0" fontId="10" fillId="0" borderId="1" xfId="0" applyFont="1" applyFill="1" applyBorder="1"/>
    <xf numFmtId="0" fontId="6" fillId="2" borderId="0" xfId="0" applyFont="1" applyFill="1"/>
    <xf numFmtId="0" fontId="9" fillId="2" borderId="1" xfId="0" applyNumberFormat="1" applyFont="1" applyFill="1" applyBorder="1" applyAlignment="1" applyProtection="1">
      <alignment horizontal="left" wrapText="1"/>
    </xf>
    <xf numFmtId="0" fontId="10" fillId="0" borderId="0" xfId="0" applyFont="1" applyFill="1"/>
    <xf numFmtId="0" fontId="11" fillId="2" borderId="1" xfId="0" applyFont="1" applyFill="1" applyBorder="1"/>
    <xf numFmtId="49" fontId="5" fillId="2" borderId="1" xfId="1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8" fillId="2" borderId="1" xfId="0" applyFont="1" applyFill="1" applyBorder="1"/>
    <xf numFmtId="164" fontId="8" fillId="2" borderId="1" xfId="0" applyNumberFormat="1" applyFont="1" applyFill="1" applyBorder="1"/>
    <xf numFmtId="0" fontId="8" fillId="2" borderId="0" xfId="0" applyFont="1" applyFill="1"/>
    <xf numFmtId="164" fontId="6" fillId="2" borderId="1" xfId="0" applyNumberFormat="1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0" xfId="0" applyFont="1" applyFill="1"/>
    <xf numFmtId="164" fontId="6" fillId="2" borderId="0" xfId="0" applyNumberFormat="1" applyFont="1" applyFill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2" fillId="2" borderId="0" xfId="0" applyFont="1" applyFill="1"/>
    <xf numFmtId="0" fontId="11" fillId="0" borderId="1" xfId="0" applyFont="1" applyBorder="1"/>
    <xf numFmtId="0" fontId="7" fillId="2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0" fontId="5" fillId="2" borderId="1" xfId="1" applyFont="1" applyFill="1" applyBorder="1"/>
    <xf numFmtId="4" fontId="5" fillId="2" borderId="1" xfId="0" applyNumberFormat="1" applyFont="1" applyFill="1" applyBorder="1" applyAlignment="1" applyProtection="1">
      <alignment horizontal="right" vertical="top" wrapText="1"/>
    </xf>
    <xf numFmtId="14" fontId="5" fillId="2" borderId="1" xfId="0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righ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14" fontId="9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_v2@yandex.ru" TargetMode="External"/><Relationship Id="rId13" Type="http://schemas.openxmlformats.org/officeDocument/2006/relationships/hyperlink" Target="mailto:D_y73@mail.ru" TargetMode="External"/><Relationship Id="rId18" Type="http://schemas.openxmlformats.org/officeDocument/2006/relationships/hyperlink" Target="mailto:i_o@f_b.ru" TargetMode="External"/><Relationship Id="rId3" Type="http://schemas.openxmlformats.org/officeDocument/2006/relationships/hyperlink" Target="mailto:j_v_p_u@mail.ru" TargetMode="External"/><Relationship Id="rId21" Type="http://schemas.openxmlformats.org/officeDocument/2006/relationships/hyperlink" Target="mailto:l_72@gmail.com" TargetMode="External"/><Relationship Id="rId7" Type="http://schemas.openxmlformats.org/officeDocument/2006/relationships/hyperlink" Target="mailto:K_s@gmail.com" TargetMode="External"/><Relationship Id="rId12" Type="http://schemas.openxmlformats.org/officeDocument/2006/relationships/hyperlink" Target="mailto:v_a-l@yandex.ru" TargetMode="External"/><Relationship Id="rId17" Type="http://schemas.openxmlformats.org/officeDocument/2006/relationships/hyperlink" Target="mailto:m_a@rambler.ru" TargetMode="External"/><Relationship Id="rId2" Type="http://schemas.openxmlformats.org/officeDocument/2006/relationships/hyperlink" Target="mailto:s_a.n@gmail.com" TargetMode="External"/><Relationship Id="rId16" Type="http://schemas.openxmlformats.org/officeDocument/2006/relationships/hyperlink" Target="mailto:M_a.R_a@d_c.ru" TargetMode="External"/><Relationship Id="rId20" Type="http://schemas.openxmlformats.org/officeDocument/2006/relationships/hyperlink" Target="mailto:o_a.k_k@mail.ru" TargetMode="External"/><Relationship Id="rId1" Type="http://schemas.openxmlformats.org/officeDocument/2006/relationships/hyperlink" Target="mailto:a_s.p_m@yandex.ru" TargetMode="External"/><Relationship Id="rId6" Type="http://schemas.openxmlformats.org/officeDocument/2006/relationships/hyperlink" Target="mailto:v_v@inbox.ru" TargetMode="External"/><Relationship Id="rId11" Type="http://schemas.openxmlformats.org/officeDocument/2006/relationships/hyperlink" Target="mailto:e_r-s_v@mail.r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_a.k_a@d_c.ru" TargetMode="External"/><Relationship Id="rId15" Type="http://schemas.openxmlformats.org/officeDocument/2006/relationships/hyperlink" Target="mailto:d_y.k_n@d_c.ru" TargetMode="External"/><Relationship Id="rId23" Type="http://schemas.openxmlformats.org/officeDocument/2006/relationships/hyperlink" Target="mailto:o_63_r@yandex.ru" TargetMode="External"/><Relationship Id="rId10" Type="http://schemas.openxmlformats.org/officeDocument/2006/relationships/hyperlink" Target="mailto:n_a.n_a29.11@gmail.com" TargetMode="External"/><Relationship Id="rId19" Type="http://schemas.openxmlformats.org/officeDocument/2006/relationships/hyperlink" Target="mailto:i_.a_12@yandex.ru" TargetMode="External"/><Relationship Id="rId4" Type="http://schemas.openxmlformats.org/officeDocument/2006/relationships/hyperlink" Target="mailto:b_m@mail.ru" TargetMode="External"/><Relationship Id="rId9" Type="http://schemas.openxmlformats.org/officeDocument/2006/relationships/hyperlink" Target="mailto:r_h@gmail.com" TargetMode="External"/><Relationship Id="rId14" Type="http://schemas.openxmlformats.org/officeDocument/2006/relationships/hyperlink" Target="mailto:K.s_9@gmail.com" TargetMode="External"/><Relationship Id="rId22" Type="http://schemas.openxmlformats.org/officeDocument/2006/relationships/hyperlink" Target="mailto:o_g.s_v@d_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29" sqref="C29"/>
    </sheetView>
  </sheetViews>
  <sheetFormatPr defaultRowHeight="15.75" x14ac:dyDescent="0.25"/>
  <cols>
    <col min="1" max="1" width="14.85546875" style="9" customWidth="1"/>
    <col min="2" max="2" width="122.85546875" style="9" customWidth="1"/>
    <col min="3" max="3" width="18.140625" style="23" customWidth="1"/>
    <col min="4" max="16384" width="9.140625" style="9"/>
  </cols>
  <sheetData>
    <row r="1" spans="1:3" ht="18.75" x14ac:dyDescent="0.3">
      <c r="A1" s="28" t="s">
        <v>46</v>
      </c>
      <c r="B1" s="28"/>
      <c r="C1" s="28"/>
    </row>
    <row r="2" spans="1:3" s="18" customFormat="1" x14ac:dyDescent="0.25">
      <c r="A2" s="16" t="s">
        <v>6</v>
      </c>
      <c r="B2" s="16" t="s">
        <v>4</v>
      </c>
      <c r="C2" s="17" t="s">
        <v>5</v>
      </c>
    </row>
    <row r="3" spans="1:3" x14ac:dyDescent="0.25">
      <c r="A3" s="15"/>
      <c r="B3" s="15"/>
      <c r="C3" s="19"/>
    </row>
    <row r="4" spans="1:3" x14ac:dyDescent="0.25">
      <c r="A4" s="27">
        <v>1</v>
      </c>
      <c r="B4" s="27" t="s">
        <v>0</v>
      </c>
      <c r="C4" s="19">
        <f>C21+C26</f>
        <v>102777.98</v>
      </c>
    </row>
    <row r="5" spans="1:3" x14ac:dyDescent="0.25">
      <c r="A5" s="27">
        <f>A4+1</f>
        <v>2</v>
      </c>
      <c r="B5" s="7" t="s">
        <v>40</v>
      </c>
      <c r="C5" s="19">
        <f>C18+C22</f>
        <v>1256</v>
      </c>
    </row>
    <row r="6" spans="1:3" x14ac:dyDescent="0.25">
      <c r="A6" s="27">
        <f t="shared" ref="A6:A13" si="0">1+A5</f>
        <v>3</v>
      </c>
      <c r="B6" s="27" t="s">
        <v>42</v>
      </c>
      <c r="C6" s="19"/>
    </row>
    <row r="7" spans="1:3" x14ac:dyDescent="0.25">
      <c r="A7" s="27">
        <f t="shared" si="0"/>
        <v>4</v>
      </c>
      <c r="B7" s="27" t="s">
        <v>8</v>
      </c>
      <c r="C7" s="19">
        <f>C27+C28</f>
        <v>589</v>
      </c>
    </row>
    <row r="8" spans="1:3" x14ac:dyDescent="0.25">
      <c r="A8" s="27">
        <f t="shared" si="0"/>
        <v>5</v>
      </c>
      <c r="B8" s="27" t="s">
        <v>7</v>
      </c>
      <c r="C8" s="19"/>
    </row>
    <row r="9" spans="1:3" x14ac:dyDescent="0.25">
      <c r="A9" s="27">
        <f t="shared" si="0"/>
        <v>6</v>
      </c>
      <c r="B9" s="27" t="s">
        <v>44</v>
      </c>
      <c r="C9" s="19">
        <f>C20+C24</f>
        <v>8404</v>
      </c>
    </row>
    <row r="10" spans="1:3" x14ac:dyDescent="0.25">
      <c r="A10" s="27">
        <f t="shared" si="0"/>
        <v>7</v>
      </c>
      <c r="B10" s="27" t="s">
        <v>1</v>
      </c>
      <c r="C10" s="19">
        <f>C25</f>
        <v>1500</v>
      </c>
    </row>
    <row r="11" spans="1:3" x14ac:dyDescent="0.25">
      <c r="A11" s="27">
        <f t="shared" si="0"/>
        <v>8</v>
      </c>
      <c r="B11" s="27" t="s">
        <v>2</v>
      </c>
      <c r="C11" s="19"/>
    </row>
    <row r="12" spans="1:3" x14ac:dyDescent="0.25">
      <c r="A12" s="27">
        <f t="shared" si="0"/>
        <v>9</v>
      </c>
      <c r="B12" s="27" t="s">
        <v>43</v>
      </c>
      <c r="C12" s="19"/>
    </row>
    <row r="13" spans="1:3" x14ac:dyDescent="0.25">
      <c r="A13" s="27">
        <f t="shared" si="0"/>
        <v>10</v>
      </c>
      <c r="B13" s="7" t="s">
        <v>41</v>
      </c>
      <c r="C13" s="19">
        <f>C19+C23</f>
        <v>1932</v>
      </c>
    </row>
    <row r="14" spans="1:3" s="22" customFormat="1" ht="18.75" x14ac:dyDescent="0.3">
      <c r="A14" s="20"/>
      <c r="B14" s="20" t="s">
        <v>3</v>
      </c>
      <c r="C14" s="21">
        <f>SUM(C4:C13)</f>
        <v>116458.98</v>
      </c>
    </row>
    <row r="16" spans="1:3" s="22" customFormat="1" ht="18.75" x14ac:dyDescent="0.3">
      <c r="A16" s="28" t="s">
        <v>47</v>
      </c>
      <c r="B16" s="28"/>
      <c r="C16" s="28"/>
    </row>
    <row r="17" spans="1:3" s="18" customFormat="1" x14ac:dyDescent="0.25">
      <c r="A17" s="16" t="s">
        <v>9</v>
      </c>
      <c r="B17" s="16" t="s">
        <v>4</v>
      </c>
      <c r="C17" s="17" t="s">
        <v>5</v>
      </c>
    </row>
    <row r="18" spans="1:3" x14ac:dyDescent="0.25">
      <c r="A18" s="43" t="s">
        <v>48</v>
      </c>
      <c r="B18" s="10" t="s">
        <v>40</v>
      </c>
      <c r="C18" s="12">
        <f>448+90</f>
        <v>538</v>
      </c>
    </row>
    <row r="19" spans="1:3" x14ac:dyDescent="0.25">
      <c r="A19" s="43" t="s">
        <v>48</v>
      </c>
      <c r="B19" s="10" t="s">
        <v>41</v>
      </c>
      <c r="C19" s="12">
        <f>690+138</f>
        <v>828</v>
      </c>
    </row>
    <row r="20" spans="1:3" x14ac:dyDescent="0.25">
      <c r="A20" s="43" t="s">
        <v>48</v>
      </c>
      <c r="B20" s="12" t="s">
        <v>81</v>
      </c>
      <c r="C20" s="12">
        <v>3602</v>
      </c>
    </row>
    <row r="21" spans="1:3" x14ac:dyDescent="0.25">
      <c r="A21" s="43" t="s">
        <v>72</v>
      </c>
      <c r="B21" s="12" t="s">
        <v>0</v>
      </c>
      <c r="C21" s="12">
        <v>4577.9799999999996</v>
      </c>
    </row>
    <row r="22" spans="1:3" x14ac:dyDescent="0.25">
      <c r="A22" s="43" t="s">
        <v>55</v>
      </c>
      <c r="B22" s="10" t="s">
        <v>40</v>
      </c>
      <c r="C22" s="12">
        <f>539+179</f>
        <v>718</v>
      </c>
    </row>
    <row r="23" spans="1:3" x14ac:dyDescent="0.25">
      <c r="A23" s="43" t="s">
        <v>55</v>
      </c>
      <c r="B23" s="10" t="s">
        <v>41</v>
      </c>
      <c r="C23" s="12">
        <f>736+368</f>
        <v>1104</v>
      </c>
    </row>
    <row r="24" spans="1:3" x14ac:dyDescent="0.25">
      <c r="A24" s="43" t="s">
        <v>55</v>
      </c>
      <c r="B24" s="12" t="s">
        <v>81</v>
      </c>
      <c r="C24" s="12">
        <f>3601+1201</f>
        <v>4802</v>
      </c>
    </row>
    <row r="25" spans="1:3" x14ac:dyDescent="0.25">
      <c r="A25" s="43" t="s">
        <v>73</v>
      </c>
      <c r="B25" s="12" t="s">
        <v>1</v>
      </c>
      <c r="C25" s="12">
        <v>1500</v>
      </c>
    </row>
    <row r="26" spans="1:3" x14ac:dyDescent="0.25">
      <c r="A26" s="43" t="s">
        <v>73</v>
      </c>
      <c r="B26" s="12" t="s">
        <v>0</v>
      </c>
      <c r="C26" s="12">
        <v>98200</v>
      </c>
    </row>
    <row r="27" spans="1:3" x14ac:dyDescent="0.25">
      <c r="A27" s="43" t="s">
        <v>58</v>
      </c>
      <c r="B27" s="12" t="s">
        <v>8</v>
      </c>
      <c r="C27" s="12">
        <v>99</v>
      </c>
    </row>
    <row r="28" spans="1:3" x14ac:dyDescent="0.25">
      <c r="A28" s="43" t="s">
        <v>58</v>
      </c>
      <c r="B28" s="12" t="s">
        <v>8</v>
      </c>
      <c r="C28" s="12">
        <v>490</v>
      </c>
    </row>
    <row r="29" spans="1:3" s="26" customFormat="1" x14ac:dyDescent="0.25">
      <c r="A29" s="24"/>
      <c r="B29" s="24" t="s">
        <v>10</v>
      </c>
      <c r="C29" s="25">
        <f>SUM(C18:C28)</f>
        <v>116458.98</v>
      </c>
    </row>
  </sheetData>
  <mergeCells count="2">
    <mergeCell ref="A1:C1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6" sqref="C6"/>
    </sheetView>
  </sheetViews>
  <sheetFormatPr defaultRowHeight="15" x14ac:dyDescent="0.25"/>
  <cols>
    <col min="1" max="1" width="16.140625" style="1" customWidth="1"/>
    <col min="2" max="2" width="42.85546875" style="1" customWidth="1"/>
    <col min="3" max="3" width="23.5703125" style="1" customWidth="1"/>
    <col min="4" max="4" width="15.42578125" style="6" customWidth="1"/>
    <col min="5" max="5" width="19.42578125" style="6" customWidth="1"/>
    <col min="6" max="6" width="14.5703125" style="6" customWidth="1"/>
    <col min="7" max="7" width="71.5703125" style="1" customWidth="1"/>
    <col min="8" max="16384" width="9.140625" style="1"/>
  </cols>
  <sheetData>
    <row r="1" spans="1:7" ht="18.75" x14ac:dyDescent="0.3">
      <c r="A1" s="29" t="s">
        <v>45</v>
      </c>
      <c r="B1" s="29"/>
      <c r="C1" s="29"/>
      <c r="D1" s="29"/>
      <c r="E1" s="29"/>
      <c r="F1" s="29"/>
      <c r="G1" s="29"/>
    </row>
    <row r="2" spans="1:7" s="4" customFormat="1" ht="35.25" customHeight="1" x14ac:dyDescent="0.3">
      <c r="A2" s="3" t="s">
        <v>18</v>
      </c>
      <c r="B2" s="3" t="s">
        <v>12</v>
      </c>
      <c r="C2" s="3" t="s">
        <v>14</v>
      </c>
      <c r="D2" s="5" t="s">
        <v>15</v>
      </c>
      <c r="E2" s="5" t="s">
        <v>16</v>
      </c>
      <c r="F2" s="5" t="s">
        <v>17</v>
      </c>
      <c r="G2" s="2" t="s">
        <v>19</v>
      </c>
    </row>
    <row r="3" spans="1:7" ht="31.5" x14ac:dyDescent="0.25">
      <c r="A3" s="32" t="s">
        <v>48</v>
      </c>
      <c r="B3" s="33" t="s">
        <v>74</v>
      </c>
      <c r="C3" s="34" t="s">
        <v>21</v>
      </c>
      <c r="D3" s="40">
        <v>300</v>
      </c>
      <c r="E3" s="35">
        <v>5.7</v>
      </c>
      <c r="F3" s="35">
        <v>294.3</v>
      </c>
      <c r="G3" s="33" t="s">
        <v>59</v>
      </c>
    </row>
    <row r="4" spans="1:7" ht="15.75" customHeight="1" x14ac:dyDescent="0.25">
      <c r="A4" s="36" t="s">
        <v>48</v>
      </c>
      <c r="B4" s="37" t="s">
        <v>74</v>
      </c>
      <c r="C4" s="34" t="s">
        <v>22</v>
      </c>
      <c r="D4" s="40">
        <v>1000</v>
      </c>
      <c r="E4" s="41">
        <v>28.5</v>
      </c>
      <c r="F4" s="38">
        <v>1471.5</v>
      </c>
      <c r="G4" s="37" t="s">
        <v>60</v>
      </c>
    </row>
    <row r="5" spans="1:7" ht="15.75" x14ac:dyDescent="0.25">
      <c r="A5" s="36"/>
      <c r="B5" s="37"/>
      <c r="C5" s="34" t="s">
        <v>23</v>
      </c>
      <c r="D5" s="40">
        <v>500</v>
      </c>
      <c r="E5" s="41"/>
      <c r="F5" s="38"/>
      <c r="G5" s="37"/>
    </row>
    <row r="6" spans="1:7" ht="32.25" customHeight="1" x14ac:dyDescent="0.25">
      <c r="A6" s="32" t="s">
        <v>48</v>
      </c>
      <c r="B6" s="33" t="s">
        <v>79</v>
      </c>
      <c r="C6" s="13" t="s">
        <v>80</v>
      </c>
      <c r="D6" s="40">
        <v>40000</v>
      </c>
      <c r="E6" s="40"/>
      <c r="F6" s="35">
        <v>40000</v>
      </c>
      <c r="G6" s="39" t="s">
        <v>79</v>
      </c>
    </row>
    <row r="7" spans="1:7" ht="31.5" x14ac:dyDescent="0.25">
      <c r="A7" s="32" t="s">
        <v>49</v>
      </c>
      <c r="B7" s="33" t="s">
        <v>74</v>
      </c>
      <c r="C7" s="34" t="s">
        <v>24</v>
      </c>
      <c r="D7" s="40">
        <v>100</v>
      </c>
      <c r="E7" s="40">
        <v>1.9</v>
      </c>
      <c r="F7" s="35">
        <v>98.1</v>
      </c>
      <c r="G7" s="33" t="s">
        <v>61</v>
      </c>
    </row>
    <row r="8" spans="1:7" ht="31.5" x14ac:dyDescent="0.25">
      <c r="A8" s="32" t="s">
        <v>50</v>
      </c>
      <c r="B8" s="33" t="s">
        <v>74</v>
      </c>
      <c r="C8" s="34" t="s">
        <v>25</v>
      </c>
      <c r="D8" s="40">
        <v>500</v>
      </c>
      <c r="E8" s="40">
        <v>9.5</v>
      </c>
      <c r="F8" s="35">
        <v>490.5</v>
      </c>
      <c r="G8" s="33" t="s">
        <v>62</v>
      </c>
    </row>
    <row r="9" spans="1:7" ht="18" customHeight="1" x14ac:dyDescent="0.25">
      <c r="A9" s="36" t="s">
        <v>51</v>
      </c>
      <c r="B9" s="37" t="s">
        <v>74</v>
      </c>
      <c r="C9" s="34" t="s">
        <v>26</v>
      </c>
      <c r="D9" s="40">
        <v>1000</v>
      </c>
      <c r="E9" s="41">
        <v>28.5</v>
      </c>
      <c r="F9" s="38">
        <v>1471.5</v>
      </c>
      <c r="G9" s="37" t="s">
        <v>63</v>
      </c>
    </row>
    <row r="10" spans="1:7" ht="18.75" customHeight="1" x14ac:dyDescent="0.25">
      <c r="A10" s="36"/>
      <c r="B10" s="37"/>
      <c r="C10" s="34" t="s">
        <v>27</v>
      </c>
      <c r="D10" s="40">
        <v>500</v>
      </c>
      <c r="E10" s="41"/>
      <c r="F10" s="38"/>
      <c r="G10" s="37"/>
    </row>
    <row r="11" spans="1:7" ht="15.75" x14ac:dyDescent="0.25">
      <c r="A11" s="32" t="s">
        <v>51</v>
      </c>
      <c r="B11" s="30" t="s">
        <v>13</v>
      </c>
      <c r="C11" s="13" t="s">
        <v>11</v>
      </c>
      <c r="D11" s="40">
        <v>3000</v>
      </c>
      <c r="E11" s="40"/>
      <c r="F11" s="35">
        <v>3000</v>
      </c>
      <c r="G11" s="33" t="s">
        <v>20</v>
      </c>
    </row>
    <row r="12" spans="1:7" ht="17.25" customHeight="1" x14ac:dyDescent="0.25">
      <c r="A12" s="36" t="s">
        <v>52</v>
      </c>
      <c r="B12" s="37" t="s">
        <v>74</v>
      </c>
      <c r="C12" s="34" t="s">
        <v>28</v>
      </c>
      <c r="D12" s="40">
        <v>100</v>
      </c>
      <c r="E12" s="41">
        <v>22.8</v>
      </c>
      <c r="F12" s="38">
        <v>1177.2</v>
      </c>
      <c r="G12" s="37" t="s">
        <v>64</v>
      </c>
    </row>
    <row r="13" spans="1:7" ht="17.25" customHeight="1" x14ac:dyDescent="0.25">
      <c r="A13" s="36"/>
      <c r="B13" s="37"/>
      <c r="C13" s="34" t="s">
        <v>29</v>
      </c>
      <c r="D13" s="40">
        <v>1000</v>
      </c>
      <c r="E13" s="41"/>
      <c r="F13" s="38"/>
      <c r="G13" s="37"/>
    </row>
    <row r="14" spans="1:7" ht="14.25" customHeight="1" x14ac:dyDescent="0.25">
      <c r="A14" s="36"/>
      <c r="B14" s="37"/>
      <c r="C14" s="34" t="s">
        <v>30</v>
      </c>
      <c r="D14" s="40">
        <v>100</v>
      </c>
      <c r="E14" s="41"/>
      <c r="F14" s="38"/>
      <c r="G14" s="37"/>
    </row>
    <row r="15" spans="1:7" ht="31.5" x14ac:dyDescent="0.25">
      <c r="A15" s="32" t="s">
        <v>53</v>
      </c>
      <c r="B15" s="33" t="s">
        <v>74</v>
      </c>
      <c r="C15" s="34" t="s">
        <v>31</v>
      </c>
      <c r="D15" s="40">
        <v>200</v>
      </c>
      <c r="E15" s="40">
        <v>3.8</v>
      </c>
      <c r="F15" s="35">
        <v>196.2</v>
      </c>
      <c r="G15" s="33" t="s">
        <v>65</v>
      </c>
    </row>
    <row r="16" spans="1:7" ht="30.75" customHeight="1" x14ac:dyDescent="0.25">
      <c r="A16" s="32" t="s">
        <v>53</v>
      </c>
      <c r="B16" s="33" t="s">
        <v>74</v>
      </c>
      <c r="C16" s="34" t="s">
        <v>32</v>
      </c>
      <c r="D16" s="40">
        <v>1000</v>
      </c>
      <c r="E16" s="40">
        <v>19</v>
      </c>
      <c r="F16" s="35">
        <v>981</v>
      </c>
      <c r="G16" s="33" t="s">
        <v>66</v>
      </c>
    </row>
    <row r="17" spans="1:7" ht="16.5" customHeight="1" x14ac:dyDescent="0.25">
      <c r="A17" s="36" t="s">
        <v>54</v>
      </c>
      <c r="B17" s="37" t="s">
        <v>74</v>
      </c>
      <c r="C17" s="34" t="s">
        <v>75</v>
      </c>
      <c r="D17" s="40">
        <v>500</v>
      </c>
      <c r="E17" s="41">
        <v>13.3</v>
      </c>
      <c r="F17" s="38">
        <v>686.7</v>
      </c>
      <c r="G17" s="37" t="s">
        <v>67</v>
      </c>
    </row>
    <row r="18" spans="1:7" ht="15.75" x14ac:dyDescent="0.25">
      <c r="A18" s="36"/>
      <c r="B18" s="37"/>
      <c r="C18" s="34" t="s">
        <v>76</v>
      </c>
      <c r="D18" s="40">
        <v>200</v>
      </c>
      <c r="E18" s="41"/>
      <c r="F18" s="38"/>
      <c r="G18" s="37"/>
    </row>
    <row r="19" spans="1:7" ht="31.5" x14ac:dyDescent="0.25">
      <c r="A19" s="32" t="s">
        <v>54</v>
      </c>
      <c r="B19" s="33" t="s">
        <v>74</v>
      </c>
      <c r="C19" s="34" t="s">
        <v>36</v>
      </c>
      <c r="D19" s="40">
        <v>5000</v>
      </c>
      <c r="E19" s="40">
        <v>95</v>
      </c>
      <c r="F19" s="35">
        <v>4905</v>
      </c>
      <c r="G19" s="33" t="s">
        <v>68</v>
      </c>
    </row>
    <row r="20" spans="1:7" ht="13.5" customHeight="1" x14ac:dyDescent="0.25">
      <c r="A20" s="36" t="s">
        <v>55</v>
      </c>
      <c r="B20" s="37" t="s">
        <v>74</v>
      </c>
      <c r="C20" s="34" t="s">
        <v>35</v>
      </c>
      <c r="D20" s="40">
        <v>500</v>
      </c>
      <c r="E20" s="41">
        <v>28.5</v>
      </c>
      <c r="F20" s="38">
        <v>1471.5</v>
      </c>
      <c r="G20" s="37" t="s">
        <v>69</v>
      </c>
    </row>
    <row r="21" spans="1:7" ht="15.75" x14ac:dyDescent="0.25">
      <c r="A21" s="36"/>
      <c r="B21" s="37"/>
      <c r="C21" s="34" t="s">
        <v>77</v>
      </c>
      <c r="D21" s="40">
        <v>400</v>
      </c>
      <c r="E21" s="41"/>
      <c r="F21" s="38"/>
      <c r="G21" s="37"/>
    </row>
    <row r="22" spans="1:7" ht="15.75" x14ac:dyDescent="0.25">
      <c r="A22" s="36"/>
      <c r="B22" s="37"/>
      <c r="C22" s="34" t="s">
        <v>78</v>
      </c>
      <c r="D22" s="40">
        <v>600</v>
      </c>
      <c r="E22" s="41"/>
      <c r="F22" s="38"/>
      <c r="G22" s="37"/>
    </row>
    <row r="23" spans="1:7" ht="16.5" customHeight="1" x14ac:dyDescent="0.25">
      <c r="A23" s="36" t="s">
        <v>56</v>
      </c>
      <c r="B23" s="37" t="s">
        <v>74</v>
      </c>
      <c r="C23" s="34" t="s">
        <v>37</v>
      </c>
      <c r="D23" s="40">
        <v>50</v>
      </c>
      <c r="E23" s="41">
        <v>21.85</v>
      </c>
      <c r="F23" s="38">
        <v>1128.1500000000001</v>
      </c>
      <c r="G23" s="37" t="s">
        <v>70</v>
      </c>
    </row>
    <row r="24" spans="1:7" ht="15" customHeight="1" x14ac:dyDescent="0.25">
      <c r="A24" s="36"/>
      <c r="B24" s="37"/>
      <c r="C24" s="34" t="s">
        <v>38</v>
      </c>
      <c r="D24" s="40">
        <v>500</v>
      </c>
      <c r="E24" s="41"/>
      <c r="F24" s="38"/>
      <c r="G24" s="37"/>
    </row>
    <row r="25" spans="1:7" ht="15.75" customHeight="1" x14ac:dyDescent="0.25">
      <c r="A25" s="36"/>
      <c r="B25" s="37"/>
      <c r="C25" s="34" t="s">
        <v>33</v>
      </c>
      <c r="D25" s="40">
        <v>100</v>
      </c>
      <c r="E25" s="41"/>
      <c r="F25" s="38"/>
      <c r="G25" s="37"/>
    </row>
    <row r="26" spans="1:7" ht="13.5" customHeight="1" x14ac:dyDescent="0.25">
      <c r="A26" s="36"/>
      <c r="B26" s="37"/>
      <c r="C26" s="34" t="s">
        <v>34</v>
      </c>
      <c r="D26" s="40">
        <v>500</v>
      </c>
      <c r="E26" s="41"/>
      <c r="F26" s="38"/>
      <c r="G26" s="37"/>
    </row>
    <row r="27" spans="1:7" ht="34.5" customHeight="1" x14ac:dyDescent="0.25">
      <c r="A27" s="32" t="s">
        <v>57</v>
      </c>
      <c r="B27" s="33" t="s">
        <v>74</v>
      </c>
      <c r="C27" s="34" t="s">
        <v>39</v>
      </c>
      <c r="D27" s="40">
        <v>100</v>
      </c>
      <c r="E27" s="40">
        <v>1.9</v>
      </c>
      <c r="F27" s="35">
        <v>98.1</v>
      </c>
      <c r="G27" s="33" t="s">
        <v>71</v>
      </c>
    </row>
    <row r="28" spans="1:7" ht="37.5" customHeight="1" x14ac:dyDescent="0.25">
      <c r="A28" s="32" t="s">
        <v>58</v>
      </c>
      <c r="B28" s="33" t="s">
        <v>79</v>
      </c>
      <c r="C28" s="13" t="s">
        <v>80</v>
      </c>
      <c r="D28" s="40">
        <v>250000</v>
      </c>
      <c r="E28" s="40"/>
      <c r="F28" s="35">
        <v>250000</v>
      </c>
      <c r="G28" s="39" t="s">
        <v>79</v>
      </c>
    </row>
    <row r="29" spans="1:7" s="11" customFormat="1" ht="15.75" x14ac:dyDescent="0.25">
      <c r="A29" s="31"/>
      <c r="B29" s="8" t="s">
        <v>3</v>
      </c>
      <c r="C29" s="8"/>
      <c r="D29" s="42">
        <f>SUM(D3:D28)</f>
        <v>307750</v>
      </c>
      <c r="E29" s="42">
        <f>SUM(E3:E28)</f>
        <v>280.25</v>
      </c>
      <c r="F29" s="42">
        <f>SUM(F3:F28)</f>
        <v>307469.75</v>
      </c>
      <c r="G29" s="14"/>
    </row>
  </sheetData>
  <autoFilter ref="A2:G28"/>
  <mergeCells count="31">
    <mergeCell ref="G20:G22"/>
    <mergeCell ref="A23:A26"/>
    <mergeCell ref="B23:B26"/>
    <mergeCell ref="E23:E26"/>
    <mergeCell ref="F23:F26"/>
    <mergeCell ref="G23:G26"/>
    <mergeCell ref="A1:G1"/>
    <mergeCell ref="A4:A5"/>
    <mergeCell ref="B4:B5"/>
    <mergeCell ref="E4:E5"/>
    <mergeCell ref="F4:F5"/>
    <mergeCell ref="G4:G5"/>
    <mergeCell ref="A9:A10"/>
    <mergeCell ref="B9:B10"/>
    <mergeCell ref="E9:E10"/>
    <mergeCell ref="F9:F10"/>
    <mergeCell ref="G9:G10"/>
    <mergeCell ref="A12:A14"/>
    <mergeCell ref="B12:B14"/>
    <mergeCell ref="E12:E14"/>
    <mergeCell ref="F12:F14"/>
    <mergeCell ref="G12:G14"/>
    <mergeCell ref="A17:A18"/>
    <mergeCell ref="B17:B18"/>
    <mergeCell ref="E17:E18"/>
    <mergeCell ref="F17:F18"/>
    <mergeCell ref="G17:G18"/>
    <mergeCell ref="A20:A22"/>
    <mergeCell ref="B20:B22"/>
    <mergeCell ref="E20:E22"/>
    <mergeCell ref="F20:F22"/>
  </mergeCells>
  <hyperlinks>
    <hyperlink ref="C3" r:id="rId1"/>
    <hyperlink ref="C4" r:id="rId2"/>
    <hyperlink ref="C5" r:id="rId3"/>
    <hyperlink ref="C7" r:id="rId4"/>
    <hyperlink ref="C8" r:id="rId5"/>
    <hyperlink ref="C9" r:id="rId6"/>
    <hyperlink ref="C10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Михайлова Надежда Николаевна</cp:lastModifiedBy>
  <dcterms:created xsi:type="dcterms:W3CDTF">2020-10-31T16:10:12Z</dcterms:created>
  <dcterms:modified xsi:type="dcterms:W3CDTF">2020-11-20T16:12:26Z</dcterms:modified>
</cp:coreProperties>
</file>