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брый мир\Программные расходы\2020\На сайт\"/>
    </mc:Choice>
  </mc:AlternateContent>
  <bookViews>
    <workbookView xWindow="0" yWindow="0" windowWidth="28800" windowHeight="12435" activeTab="1"/>
  </bookViews>
  <sheets>
    <sheet name="Расходы" sheetId="1" r:id="rId1"/>
    <sheet name="Доходы" sheetId="2" r:id="rId2"/>
  </sheets>
  <definedNames>
    <definedName name="_xlnm._FilterDatabase" localSheetId="1" hidden="1">Доходы!$A$2:$G$30</definedName>
    <definedName name="_xlnm._FilterDatabase" localSheetId="0" hidden="1">Расходы!$A$17:$C$69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C12" i="1"/>
  <c r="C11" i="1"/>
  <c r="C10" i="1"/>
  <c r="C8" i="1"/>
  <c r="C7" i="1"/>
  <c r="C6" i="1"/>
  <c r="C4" i="1"/>
  <c r="A6" i="1"/>
  <c r="A7" i="1" s="1"/>
  <c r="A8" i="1" s="1"/>
  <c r="A9" i="1" s="1"/>
  <c r="A10" i="1" s="1"/>
  <c r="A11" i="1" s="1"/>
  <c r="A12" i="1" s="1"/>
  <c r="A13" i="1" s="1"/>
  <c r="C37" i="1"/>
  <c r="C5" i="1" s="1"/>
  <c r="C38" i="1"/>
  <c r="C13" i="1" s="1"/>
  <c r="C39" i="1"/>
  <c r="C9" i="1" s="1"/>
  <c r="C43" i="1"/>
  <c r="C69" i="1" s="1"/>
  <c r="C42" i="1"/>
  <c r="C41" i="1"/>
  <c r="C14" i="1" l="1"/>
  <c r="F31" i="2" l="1"/>
  <c r="E31" i="2"/>
  <c r="D31" i="2"/>
</calcChain>
</file>

<file path=xl/sharedStrings.xml><?xml version="1.0" encoding="utf-8"?>
<sst xmlns="http://schemas.openxmlformats.org/spreadsheetml/2006/main" count="212" uniqueCount="102">
  <si>
    <t>Благотворительная помощь подопечным Фонда</t>
  </si>
  <si>
    <t>Оплата услуг платежных систем</t>
  </si>
  <si>
    <t>Оплата услуг связи</t>
  </si>
  <si>
    <t>Итого</t>
  </si>
  <si>
    <t>Наименование расхода</t>
  </si>
  <si>
    <t>Сумма, руб.</t>
  </si>
  <si>
    <t>№ п/п</t>
  </si>
  <si>
    <t>Оплата бухгалтерского обслуживания Фонда</t>
  </si>
  <si>
    <t>Оплата банковских комиссий</t>
  </si>
  <si>
    <t>Дата</t>
  </si>
  <si>
    <t>Оплата труда дефектолога за работу с детьми - благополучателями Фонда</t>
  </si>
  <si>
    <t>ИТОГО</t>
  </si>
  <si>
    <t>ТАП</t>
  </si>
  <si>
    <t>Платежная система</t>
  </si>
  <si>
    <t>ФИЛИАЛ № 3652 БАНКА ВТБ (ПАО)</t>
  </si>
  <si>
    <t>Плательщик</t>
  </si>
  <si>
    <t>Сумма платежа</t>
  </si>
  <si>
    <t>Банк удержал комиссию</t>
  </si>
  <si>
    <t>Получено на счет</t>
  </si>
  <si>
    <t>Дата зачисления денег на счет</t>
  </si>
  <si>
    <t>Назначение платежа</t>
  </si>
  <si>
    <t>Всего за март 2020 года</t>
  </si>
  <si>
    <t>Выписка из банковских счетов за март 2020 года</t>
  </si>
  <si>
    <t>02.03.2020</t>
  </si>
  <si>
    <t>04.03.2020</t>
  </si>
  <si>
    <t>10.03.2020</t>
  </si>
  <si>
    <t>11.03.2020</t>
  </si>
  <si>
    <t>16.03.2020</t>
  </si>
  <si>
    <t>18.03.2020</t>
  </si>
  <si>
    <t>19.03.2020</t>
  </si>
  <si>
    <t>20.03.2020</t>
  </si>
  <si>
    <t>23.03.2020</t>
  </si>
  <si>
    <t>25.03.2020</t>
  </si>
  <si>
    <t>27.03.2020</t>
  </si>
  <si>
    <t>30.03.2020</t>
  </si>
  <si>
    <t>ПАО "АК БАРС" БАНК</t>
  </si>
  <si>
    <t>Терминал № 99993511, Дата операций 02.03.2020, Операций 1, Сумма 300, Комиссия Банка 5,7. Без НДС</t>
  </si>
  <si>
    <t>Терминал № 99993510, Дата операций 02.03.2020, Операций 3, Сумма 1800, Комиссия Банка 34,2. Без НДС</t>
  </si>
  <si>
    <t>Терминал № 99993510, Дата операций 04.03.2020, Операций 1, Сумма 1000, Комиссия Банка 19. Без НДС</t>
  </si>
  <si>
    <t>Терминал № 99993510, Дата операций 10.03.2020, Операций 1, Сумма 100, Комиссия Банка 1,9. Без НДС</t>
  </si>
  <si>
    <t>Терминал № 99993511, Дата операций 10.03.2020, Операций 1, Сумма 1000, Комиссия Банка 19. Без НДС</t>
  </si>
  <si>
    <t>Терминал № 99993510, Дата операций 11.03.2020, Операций 1, Сумма 100, Комиссия Банка 1,9. Без НДС</t>
  </si>
  <si>
    <t>Благотворительное пожертвование, НДС не облагается</t>
  </si>
  <si>
    <t>Терминал № 99993510, Дата операций 16.03.2020, Операций 2, Сумма 1000, Комиссия Банка 19. Без НДС</t>
  </si>
  <si>
    <t>Терминал № 99993510, Дата операций 18.03.2020, Операций 2, Сумма 1500, Комиссия Банка 28,5. Без НДС</t>
  </si>
  <si>
    <t>Терминал № 99993510, Дата операций 19.03.2020, Операций 3, Сумма 1200, Комиссия Банка 22,8. Без НДС</t>
  </si>
  <si>
    <t>Терминал № 99993511, Дата операций 20.03.2020, Операций 1, Сумма 200, Комиссия Банка 3,8. Без НДС</t>
  </si>
  <si>
    <t>Терминал № 99993510, Дата операций 20.03.2020, Операций 1, Сумма 1000, Комиссия Банка 19. Без НДС</t>
  </si>
  <si>
    <t>Терминал № 99993510, Дата операций 23.03.2020, Операций 4, Сумма 1600, Комиссия Банка 30,4. Без НДС</t>
  </si>
  <si>
    <t>Терминал № 99993511, Дата операций 23.03.2020, Операций 1, Сумма 5000, Комиссия Банка 95. Без НДС</t>
  </si>
  <si>
    <t>Терминал № 99993510, Дата операций 25.03.2020, Операций 2, Сумма 550, Комиссия Банка 10,45. Без НДС</t>
  </si>
  <si>
    <t>Поступления налогов, сборов, страховых взносов, штрафов, таможенных платежей, средств самообложения граждан, взносов, страховых премий/ Благотв.пожертвования/ 60000.00</t>
  </si>
  <si>
    <t>Терминал № 99993510, Дата операций 30.03.2020, Операций 1, Сумма 100, Комиссия Банка 1,9. Без НДС</t>
  </si>
  <si>
    <t>m_v@gmail.com</t>
  </si>
  <si>
    <t>a_s.p_m@yandex.ru</t>
  </si>
  <si>
    <t>s_a.n@gmail.com</t>
  </si>
  <si>
    <t>j_v_p_u@mail.ru</t>
  </si>
  <si>
    <t>A_a-u_89@yandex.ru</t>
  </si>
  <si>
    <t>K_s@mail.ru</t>
  </si>
  <si>
    <t>c_s.p_a@mail.ru</t>
  </si>
  <si>
    <t>b_m@mail.ru</t>
  </si>
  <si>
    <t>d_9_r@mail.ru</t>
  </si>
  <si>
    <t>o_a.k_a@d_c.ru</t>
  </si>
  <si>
    <t>v_v@inbox.ru</t>
  </si>
  <si>
    <t>K_s@gmail.com</t>
  </si>
  <si>
    <t>a_v2@yandex.ru</t>
  </si>
  <si>
    <t>r_h@gmail.com</t>
  </si>
  <si>
    <t>n_a.n_a29.11@gmail.com</t>
  </si>
  <si>
    <t>e_r-s_v@mail.ru</t>
  </si>
  <si>
    <t>v_a-l@yandex.ru</t>
  </si>
  <si>
    <t>l_72@gmail.com</t>
  </si>
  <si>
    <t>o_g.s_v@d_c.ru</t>
  </si>
  <si>
    <t>M_a.R_a@d_c.ru</t>
  </si>
  <si>
    <t>D_73@mail.ru</t>
  </si>
  <si>
    <t>d_y.k_n@d_c.ru</t>
  </si>
  <si>
    <t>i_.a_12@yandex.ru</t>
  </si>
  <si>
    <t>o_a.k_k@mail.ru</t>
  </si>
  <si>
    <t>o_63_r@yandex.ru</t>
  </si>
  <si>
    <t>Благотворительное пожертвование от юридического лица.</t>
  </si>
  <si>
    <t>03.03.2020</t>
  </si>
  <si>
    <t>17.03.2020</t>
  </si>
  <si>
    <t>31.03.2020</t>
  </si>
  <si>
    <t>Оплата банковских комиссий (за счет субсидии ПТО)</t>
  </si>
  <si>
    <t>Оплата бухгалтерского обслуживания Фонда (за счет субсидии ПТО)</t>
  </si>
  <si>
    <t>НДФЛ</t>
  </si>
  <si>
    <t>Страховые взносы</t>
  </si>
  <si>
    <t>НДФЛ (за счет субсидии ПТО)</t>
  </si>
  <si>
    <t>Страховые взносы (за счет субсидии ПТО)</t>
  </si>
  <si>
    <t>Оплата труда дефектолога за работу с детьми - благополучателями Фонда (за счет субсидии ПТО)</t>
  </si>
  <si>
    <t>Оплата материалов и оборудования для занятий с детьми (за счет субсидии ПТО)</t>
  </si>
  <si>
    <t>Оплата коммунальных услуг</t>
  </si>
  <si>
    <t>Оплата педагогу-психологу за консультации семей - благополучателей Фонда (за счет субсидии ПТО)</t>
  </si>
  <si>
    <t>Оплата педагогу-психологу/арт-терапевту за консультации семей - благополучателей Фонда (за счет субсидии ПТО)</t>
  </si>
  <si>
    <t>Оплата бухгалтерского обслуживания проекта (за счет субсидии ПТО)</t>
  </si>
  <si>
    <t>Оплата аренды помещения и коммунальных услуг</t>
  </si>
  <si>
    <t>Приобретение материалов для занятий с детьми (за счет субсидии ПТО)</t>
  </si>
  <si>
    <t>Оплата труда специалистов за работу с благополучателями Фонда</t>
  </si>
  <si>
    <t>Оплата труда психолога за работу с детьми - благополучателями Фонда (за счет субсидии ПТО)</t>
  </si>
  <si>
    <t>Оплата аренды помещения</t>
  </si>
  <si>
    <t>Оплата аренды помещения (за счет средств субсидии ПТО)</t>
  </si>
  <si>
    <t>Благотворительное пожертвование от физического лица.</t>
  </si>
  <si>
    <t>Взнос наличными.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</si>
</sst>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 applyFill="1"/>
    <xf numFmtId="49" fontId="4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6" fillId="0" borderId="1" xfId="0" applyFont="1" applyBorder="1"/>
    <xf numFmtId="0" fontId="9" fillId="0" borderId="1" xfId="0" applyNumberFormat="1" applyFont="1" applyFill="1" applyBorder="1" applyAlignment="1" applyProtection="1">
      <alignment horizontal="left" wrapText="1"/>
    </xf>
    <xf numFmtId="0" fontId="11" fillId="0" borderId="1" xfId="0" applyFont="1" applyFill="1" applyBorder="1"/>
    <xf numFmtId="0" fontId="6" fillId="2" borderId="0" xfId="0" applyFont="1" applyFill="1"/>
    <xf numFmtId="0" fontId="9" fillId="2" borderId="1" xfId="0" applyNumberFormat="1" applyFont="1" applyFill="1" applyBorder="1" applyAlignment="1" applyProtection="1">
      <alignment horizontal="left" wrapText="1"/>
    </xf>
    <xf numFmtId="0" fontId="11" fillId="0" borderId="0" xfId="0" applyFont="1" applyFill="1"/>
    <xf numFmtId="0" fontId="12" fillId="2" borderId="1" xfId="0" applyFont="1" applyFill="1" applyBorder="1"/>
    <xf numFmtId="49" fontId="9" fillId="2" borderId="1" xfId="0" applyNumberFormat="1" applyFont="1" applyFill="1" applyBorder="1" applyAlignment="1" applyProtection="1">
      <alignment horizontal="left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/>
    </xf>
    <xf numFmtId="14" fontId="9" fillId="2" borderId="1" xfId="0" applyNumberFormat="1" applyFont="1" applyFill="1" applyBorder="1" applyAlignment="1" applyProtection="1">
      <alignment horizontal="center" vertical="top" wrapText="1"/>
    </xf>
    <xf numFmtId="14" fontId="9" fillId="2" borderId="1" xfId="0" applyNumberFormat="1" applyFont="1" applyFill="1" applyBorder="1" applyAlignment="1" applyProtection="1">
      <alignment horizontal="center" vertical="top" wrapText="1"/>
    </xf>
    <xf numFmtId="49" fontId="2" fillId="2" borderId="1" xfId="1" applyNumberFormat="1" applyFont="1" applyFill="1" applyBorder="1" applyAlignment="1">
      <alignment horizontal="left" vertical="top"/>
    </xf>
    <xf numFmtId="49" fontId="5" fillId="2" borderId="1" xfId="1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 applyProtection="1">
      <alignment horizontal="right" vertical="top" wrapText="1"/>
    </xf>
    <xf numFmtId="2" fontId="10" fillId="2" borderId="1" xfId="0" applyNumberFormat="1" applyFont="1" applyFill="1" applyBorder="1" applyAlignment="1" applyProtection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/>
    </xf>
    <xf numFmtId="2" fontId="10" fillId="2" borderId="1" xfId="0" applyNumberFormat="1" applyFont="1" applyFill="1" applyBorder="1" applyAlignment="1" applyProtection="1">
      <alignment horizontal="right" vertical="top" wrapText="1"/>
    </xf>
    <xf numFmtId="2" fontId="11" fillId="2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164" fontId="6" fillId="2" borderId="1" xfId="0" applyNumberFormat="1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0" xfId="0" applyFont="1" applyFill="1"/>
    <xf numFmtId="0" fontId="10" fillId="2" borderId="1" xfId="0" applyFont="1" applyFill="1" applyBorder="1" applyAlignment="1" applyProtection="1">
      <alignment horizontal="left" wrapText="1"/>
    </xf>
    <xf numFmtId="164" fontId="6" fillId="2" borderId="0" xfId="0" applyNumberFormat="1" applyFont="1" applyFill="1"/>
    <xf numFmtId="0" fontId="13" fillId="2" borderId="1" xfId="0" applyFont="1" applyFill="1" applyBorder="1"/>
    <xf numFmtId="164" fontId="13" fillId="2" borderId="1" xfId="0" applyNumberFormat="1" applyFont="1" applyFill="1" applyBorder="1"/>
    <xf numFmtId="0" fontId="13" fillId="2" borderId="0" xfId="0" applyFont="1" applyFill="1"/>
    <xf numFmtId="0" fontId="12" fillId="0" borderId="1" xfId="0" applyFont="1" applyBorder="1"/>
    <xf numFmtId="14" fontId="9" fillId="2" borderId="1" xfId="0" applyNumberFormat="1" applyFont="1" applyFill="1" applyBorder="1" applyAlignment="1" applyProtection="1">
      <alignment horizontal="left" vertical="top" wrapText="1"/>
    </xf>
    <xf numFmtId="14" fontId="10" fillId="2" borderId="1" xfId="0" applyNumberFormat="1" applyFont="1" applyFill="1" applyBorder="1" applyAlignment="1" applyProtection="1">
      <alignment horizontal="left" vertical="top" wrapText="1"/>
    </xf>
    <xf numFmtId="49" fontId="5" fillId="2" borderId="1" xfId="1" applyNumberFormat="1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_m@mail.ru" TargetMode="External"/><Relationship Id="rId13" Type="http://schemas.openxmlformats.org/officeDocument/2006/relationships/hyperlink" Target="mailto:a_v2@yandex.ru" TargetMode="External"/><Relationship Id="rId18" Type="http://schemas.openxmlformats.org/officeDocument/2006/relationships/hyperlink" Target="mailto:l_72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s_a.n@gmail.com" TargetMode="External"/><Relationship Id="rId21" Type="http://schemas.openxmlformats.org/officeDocument/2006/relationships/hyperlink" Target="mailto:D_73@mail.ru" TargetMode="External"/><Relationship Id="rId7" Type="http://schemas.openxmlformats.org/officeDocument/2006/relationships/hyperlink" Target="mailto:c_s.p_a@mail.ru" TargetMode="External"/><Relationship Id="rId12" Type="http://schemas.openxmlformats.org/officeDocument/2006/relationships/hyperlink" Target="mailto:K_s@gmail.com" TargetMode="External"/><Relationship Id="rId17" Type="http://schemas.openxmlformats.org/officeDocument/2006/relationships/hyperlink" Target="mailto:v_a-l@yandex.ru" TargetMode="External"/><Relationship Id="rId25" Type="http://schemas.openxmlformats.org/officeDocument/2006/relationships/hyperlink" Target="mailto:o_63_r@yandex.ru" TargetMode="External"/><Relationship Id="rId2" Type="http://schemas.openxmlformats.org/officeDocument/2006/relationships/hyperlink" Target="mailto:a_s.p_m@yandex.ru" TargetMode="External"/><Relationship Id="rId16" Type="http://schemas.openxmlformats.org/officeDocument/2006/relationships/hyperlink" Target="mailto:e_r-s_v@mail.ru" TargetMode="External"/><Relationship Id="rId20" Type="http://schemas.openxmlformats.org/officeDocument/2006/relationships/hyperlink" Target="mailto:M_a.R_a@d_c.ru" TargetMode="External"/><Relationship Id="rId1" Type="http://schemas.openxmlformats.org/officeDocument/2006/relationships/hyperlink" Target="mailto:m_v@gmail.com" TargetMode="External"/><Relationship Id="rId6" Type="http://schemas.openxmlformats.org/officeDocument/2006/relationships/hyperlink" Target="mailto:K_s@mail.ru" TargetMode="External"/><Relationship Id="rId11" Type="http://schemas.openxmlformats.org/officeDocument/2006/relationships/hyperlink" Target="mailto:v_v@inbox.ru" TargetMode="External"/><Relationship Id="rId24" Type="http://schemas.openxmlformats.org/officeDocument/2006/relationships/hyperlink" Target="mailto:o_a.k_k@mail.ru" TargetMode="External"/><Relationship Id="rId5" Type="http://schemas.openxmlformats.org/officeDocument/2006/relationships/hyperlink" Target="mailto:A_a-u_89@yandex.ru" TargetMode="External"/><Relationship Id="rId15" Type="http://schemas.openxmlformats.org/officeDocument/2006/relationships/hyperlink" Target="mailto:n_a.n_a29.11@gmail.com" TargetMode="External"/><Relationship Id="rId23" Type="http://schemas.openxmlformats.org/officeDocument/2006/relationships/hyperlink" Target="mailto:i_.a_12@yandex.ru" TargetMode="External"/><Relationship Id="rId10" Type="http://schemas.openxmlformats.org/officeDocument/2006/relationships/hyperlink" Target="mailto:o_a.k_a@d_c.ru" TargetMode="External"/><Relationship Id="rId19" Type="http://schemas.openxmlformats.org/officeDocument/2006/relationships/hyperlink" Target="mailto:o_g.s_v@d_c.ru" TargetMode="External"/><Relationship Id="rId4" Type="http://schemas.openxmlformats.org/officeDocument/2006/relationships/hyperlink" Target="mailto:j_v_p_u@mail.ru" TargetMode="External"/><Relationship Id="rId9" Type="http://schemas.openxmlformats.org/officeDocument/2006/relationships/hyperlink" Target="mailto:d_9_r@mail.ru" TargetMode="External"/><Relationship Id="rId14" Type="http://schemas.openxmlformats.org/officeDocument/2006/relationships/hyperlink" Target="mailto:r_h@gmail.com" TargetMode="External"/><Relationship Id="rId22" Type="http://schemas.openxmlformats.org/officeDocument/2006/relationships/hyperlink" Target="mailto:d_y.k_n@d_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34" workbookViewId="0">
      <selection activeCell="B47" sqref="B47"/>
    </sheetView>
  </sheetViews>
  <sheetFormatPr defaultRowHeight="15.75" x14ac:dyDescent="0.25"/>
  <cols>
    <col min="1" max="1" width="14.85546875" style="11" customWidth="1"/>
    <col min="2" max="2" width="122.85546875" style="11" customWidth="1"/>
    <col min="3" max="3" width="18.140625" style="40" customWidth="1"/>
    <col min="4" max="16384" width="9.140625" style="11"/>
  </cols>
  <sheetData>
    <row r="1" spans="1:3" ht="18.75" x14ac:dyDescent="0.3">
      <c r="A1" s="31" t="s">
        <v>21</v>
      </c>
      <c r="B1" s="31"/>
      <c r="C1" s="31"/>
    </row>
    <row r="2" spans="1:3" s="34" customFormat="1" x14ac:dyDescent="0.25">
      <c r="A2" s="32" t="s">
        <v>6</v>
      </c>
      <c r="B2" s="32" t="s">
        <v>4</v>
      </c>
      <c r="C2" s="33" t="s">
        <v>5</v>
      </c>
    </row>
    <row r="3" spans="1:3" x14ac:dyDescent="0.25">
      <c r="A3" s="30"/>
      <c r="B3" s="30"/>
      <c r="C3" s="35"/>
    </row>
    <row r="4" spans="1:3" x14ac:dyDescent="0.25">
      <c r="A4" s="44">
        <v>1</v>
      </c>
      <c r="B4" s="44" t="s">
        <v>0</v>
      </c>
      <c r="C4" s="35">
        <f>C20+C33+C34</f>
        <v>152710.29999999999</v>
      </c>
    </row>
    <row r="5" spans="1:3" x14ac:dyDescent="0.25">
      <c r="A5" s="44">
        <f>A4+1</f>
        <v>2</v>
      </c>
      <c r="B5" s="9" t="s">
        <v>84</v>
      </c>
      <c r="C5" s="35">
        <f>C24+C28+C37+C41+C49+C55+C56+C57</f>
        <v>13161</v>
      </c>
    </row>
    <row r="6" spans="1:3" x14ac:dyDescent="0.25">
      <c r="A6" s="44">
        <f t="shared" ref="A6:A13" si="0">1+A5</f>
        <v>3</v>
      </c>
      <c r="B6" s="44" t="s">
        <v>94</v>
      </c>
      <c r="C6" s="35">
        <f>C19+C44+C45+C46+C65</f>
        <v>104916.75</v>
      </c>
    </row>
    <row r="7" spans="1:3" x14ac:dyDescent="0.25">
      <c r="A7" s="44">
        <f t="shared" si="0"/>
        <v>4</v>
      </c>
      <c r="B7" s="44" t="s">
        <v>8</v>
      </c>
      <c r="C7" s="35">
        <f>C21+C30+C32+C40+C47+C50+C58+C60+C62+C67+C68</f>
        <v>1879</v>
      </c>
    </row>
    <row r="8" spans="1:3" x14ac:dyDescent="0.25">
      <c r="A8" s="44">
        <f t="shared" si="0"/>
        <v>5</v>
      </c>
      <c r="B8" s="44" t="s">
        <v>7</v>
      </c>
      <c r="C8" s="35">
        <f>C22+C66</f>
        <v>15000</v>
      </c>
    </row>
    <row r="9" spans="1:3" x14ac:dyDescent="0.25">
      <c r="A9" s="44">
        <f t="shared" si="0"/>
        <v>6</v>
      </c>
      <c r="B9" s="8" t="s">
        <v>96</v>
      </c>
      <c r="C9" s="35">
        <f>C26+C31+C39+C43+C51+C59+C61+C63+C64</f>
        <v>140881</v>
      </c>
    </row>
    <row r="10" spans="1:3" x14ac:dyDescent="0.25">
      <c r="A10" s="44">
        <f t="shared" si="0"/>
        <v>7</v>
      </c>
      <c r="B10" s="44" t="s">
        <v>1</v>
      </c>
      <c r="C10" s="35">
        <f>C36</f>
        <v>87</v>
      </c>
    </row>
    <row r="11" spans="1:3" x14ac:dyDescent="0.25">
      <c r="A11" s="44">
        <f t="shared" si="0"/>
        <v>8</v>
      </c>
      <c r="B11" s="44" t="s">
        <v>2</v>
      </c>
      <c r="C11" s="35">
        <f>C18</f>
        <v>3000</v>
      </c>
    </row>
    <row r="12" spans="1:3" x14ac:dyDescent="0.25">
      <c r="A12" s="44">
        <f t="shared" si="0"/>
        <v>9</v>
      </c>
      <c r="B12" s="44" t="s">
        <v>95</v>
      </c>
      <c r="C12" s="35">
        <f>C23+C27+C35</f>
        <v>6940.92</v>
      </c>
    </row>
    <row r="13" spans="1:3" x14ac:dyDescent="0.25">
      <c r="A13" s="44">
        <f t="shared" si="0"/>
        <v>10</v>
      </c>
      <c r="B13" s="9" t="s">
        <v>85</v>
      </c>
      <c r="C13" s="35">
        <f>C25+C29+C38+C42+C48+C52+C53+C54</f>
        <v>20248.400000000001</v>
      </c>
    </row>
    <row r="14" spans="1:3" s="38" customFormat="1" ht="18.75" x14ac:dyDescent="0.3">
      <c r="A14" s="36"/>
      <c r="B14" s="36" t="s">
        <v>3</v>
      </c>
      <c r="C14" s="37">
        <f>SUM(C4:C13)</f>
        <v>458824.37</v>
      </c>
    </row>
    <row r="16" spans="1:3" s="38" customFormat="1" ht="18.75" x14ac:dyDescent="0.3">
      <c r="A16" s="31" t="s">
        <v>22</v>
      </c>
      <c r="B16" s="31"/>
      <c r="C16" s="31"/>
    </row>
    <row r="17" spans="1:3" s="34" customFormat="1" x14ac:dyDescent="0.25">
      <c r="A17" s="32" t="s">
        <v>9</v>
      </c>
      <c r="B17" s="32" t="s">
        <v>4</v>
      </c>
      <c r="C17" s="33" t="s">
        <v>5</v>
      </c>
    </row>
    <row r="18" spans="1:3" x14ac:dyDescent="0.25">
      <c r="A18" s="45" t="s">
        <v>23</v>
      </c>
      <c r="B18" s="30" t="s">
        <v>2</v>
      </c>
      <c r="C18" s="14">
        <v>3000</v>
      </c>
    </row>
    <row r="19" spans="1:3" x14ac:dyDescent="0.25">
      <c r="A19" s="45" t="s">
        <v>23</v>
      </c>
      <c r="B19" s="30" t="s">
        <v>98</v>
      </c>
      <c r="C19" s="14">
        <v>12565</v>
      </c>
    </row>
    <row r="20" spans="1:3" x14ac:dyDescent="0.25">
      <c r="A20" s="45" t="s">
        <v>23</v>
      </c>
      <c r="B20" s="30" t="s">
        <v>0</v>
      </c>
      <c r="C20" s="14">
        <v>85990</v>
      </c>
    </row>
    <row r="21" spans="1:3" x14ac:dyDescent="0.25">
      <c r="A21" s="46" t="s">
        <v>23</v>
      </c>
      <c r="B21" s="30" t="s">
        <v>82</v>
      </c>
      <c r="C21" s="14">
        <v>500</v>
      </c>
    </row>
    <row r="22" spans="1:3" x14ac:dyDescent="0.25">
      <c r="A22" s="46" t="s">
        <v>23</v>
      </c>
      <c r="B22" s="30" t="s">
        <v>83</v>
      </c>
      <c r="C22" s="14">
        <v>6000</v>
      </c>
    </row>
    <row r="23" spans="1:3" x14ac:dyDescent="0.25">
      <c r="A23" s="46" t="s">
        <v>23</v>
      </c>
      <c r="B23" s="30" t="s">
        <v>89</v>
      </c>
      <c r="C23" s="14">
        <v>2040</v>
      </c>
    </row>
    <row r="24" spans="1:3" x14ac:dyDescent="0.25">
      <c r="A24" s="45" t="s">
        <v>79</v>
      </c>
      <c r="B24" s="12" t="s">
        <v>84</v>
      </c>
      <c r="C24" s="14">
        <v>358</v>
      </c>
    </row>
    <row r="25" spans="1:3" x14ac:dyDescent="0.25">
      <c r="A25" s="45" t="s">
        <v>79</v>
      </c>
      <c r="B25" s="12" t="s">
        <v>85</v>
      </c>
      <c r="C25" s="14">
        <v>552</v>
      </c>
    </row>
    <row r="26" spans="1:3" x14ac:dyDescent="0.25">
      <c r="A26" s="45" t="s">
        <v>79</v>
      </c>
      <c r="B26" s="30" t="s">
        <v>10</v>
      </c>
      <c r="C26" s="14">
        <v>2402</v>
      </c>
    </row>
    <row r="27" spans="1:3" x14ac:dyDescent="0.25">
      <c r="A27" s="46" t="s">
        <v>79</v>
      </c>
      <c r="B27" s="30" t="s">
        <v>89</v>
      </c>
      <c r="C27" s="14">
        <v>220.92</v>
      </c>
    </row>
    <row r="28" spans="1:3" x14ac:dyDescent="0.25">
      <c r="A28" s="46" t="s">
        <v>79</v>
      </c>
      <c r="B28" s="39" t="s">
        <v>86</v>
      </c>
      <c r="C28" s="14">
        <v>4141</v>
      </c>
    </row>
    <row r="29" spans="1:3" x14ac:dyDescent="0.25">
      <c r="A29" s="46" t="s">
        <v>79</v>
      </c>
      <c r="B29" s="39" t="s">
        <v>87</v>
      </c>
      <c r="C29" s="14">
        <v>6370.4</v>
      </c>
    </row>
    <row r="30" spans="1:3" x14ac:dyDescent="0.25">
      <c r="A30" s="46" t="s">
        <v>79</v>
      </c>
      <c r="B30" s="30" t="s">
        <v>82</v>
      </c>
      <c r="C30" s="14">
        <v>60</v>
      </c>
    </row>
    <row r="31" spans="1:3" x14ac:dyDescent="0.25">
      <c r="A31" s="46" t="s">
        <v>79</v>
      </c>
      <c r="B31" s="30" t="s">
        <v>88</v>
      </c>
      <c r="C31" s="14">
        <v>27711</v>
      </c>
    </row>
    <row r="32" spans="1:3" x14ac:dyDescent="0.25">
      <c r="A32" s="46" t="s">
        <v>24</v>
      </c>
      <c r="B32" s="30" t="s">
        <v>82</v>
      </c>
      <c r="C32" s="14">
        <v>90</v>
      </c>
    </row>
    <row r="33" spans="1:3" x14ac:dyDescent="0.25">
      <c r="A33" s="45" t="s">
        <v>26</v>
      </c>
      <c r="B33" s="30" t="s">
        <v>0</v>
      </c>
      <c r="C33" s="14">
        <v>23284.799999999999</v>
      </c>
    </row>
    <row r="34" spans="1:3" x14ac:dyDescent="0.25">
      <c r="A34" s="45" t="s">
        <v>26</v>
      </c>
      <c r="B34" s="30" t="s">
        <v>0</v>
      </c>
      <c r="C34" s="14">
        <v>43435.5</v>
      </c>
    </row>
    <row r="35" spans="1:3" x14ac:dyDescent="0.25">
      <c r="A35" s="46" t="s">
        <v>26</v>
      </c>
      <c r="B35" s="30" t="s">
        <v>89</v>
      </c>
      <c r="C35" s="14">
        <v>4680</v>
      </c>
    </row>
    <row r="36" spans="1:3" x14ac:dyDescent="0.25">
      <c r="A36" s="45" t="s">
        <v>80</v>
      </c>
      <c r="B36" s="30" t="s">
        <v>1</v>
      </c>
      <c r="C36" s="14">
        <v>87</v>
      </c>
    </row>
    <row r="37" spans="1:3" x14ac:dyDescent="0.25">
      <c r="A37" s="45" t="s">
        <v>80</v>
      </c>
      <c r="B37" s="12" t="s">
        <v>84</v>
      </c>
      <c r="C37" s="14">
        <f>449+179</f>
        <v>628</v>
      </c>
    </row>
    <row r="38" spans="1:3" x14ac:dyDescent="0.25">
      <c r="A38" s="45" t="s">
        <v>80</v>
      </c>
      <c r="B38" s="12" t="s">
        <v>85</v>
      </c>
      <c r="C38" s="14">
        <f>690+276</f>
        <v>966</v>
      </c>
    </row>
    <row r="39" spans="1:3" x14ac:dyDescent="0.25">
      <c r="A39" s="45" t="s">
        <v>80</v>
      </c>
      <c r="B39" s="30" t="s">
        <v>10</v>
      </c>
      <c r="C39" s="14">
        <f>3001+1201</f>
        <v>4202</v>
      </c>
    </row>
    <row r="40" spans="1:3" x14ac:dyDescent="0.25">
      <c r="A40" s="45" t="s">
        <v>33</v>
      </c>
      <c r="B40" s="30" t="s">
        <v>8</v>
      </c>
      <c r="C40" s="14">
        <v>300</v>
      </c>
    </row>
    <row r="41" spans="1:3" x14ac:dyDescent="0.25">
      <c r="A41" s="45" t="s">
        <v>33</v>
      </c>
      <c r="B41" s="12" t="s">
        <v>84</v>
      </c>
      <c r="C41" s="14">
        <f>538+179+120</f>
        <v>837</v>
      </c>
    </row>
    <row r="42" spans="1:3" x14ac:dyDescent="0.25">
      <c r="A42" s="45" t="s">
        <v>33</v>
      </c>
      <c r="B42" s="12" t="s">
        <v>85</v>
      </c>
      <c r="C42" s="14">
        <f>828+276+184</f>
        <v>1288</v>
      </c>
    </row>
    <row r="43" spans="1:3" x14ac:dyDescent="0.25">
      <c r="A43" s="45" t="s">
        <v>33</v>
      </c>
      <c r="B43" s="30" t="s">
        <v>10</v>
      </c>
      <c r="C43" s="14">
        <f>3602+1201+800</f>
        <v>5603</v>
      </c>
    </row>
    <row r="44" spans="1:3" x14ac:dyDescent="0.25">
      <c r="A44" s="45" t="s">
        <v>33</v>
      </c>
      <c r="B44" s="30" t="s">
        <v>98</v>
      </c>
      <c r="C44" s="14">
        <v>11996</v>
      </c>
    </row>
    <row r="45" spans="1:3" x14ac:dyDescent="0.25">
      <c r="A45" s="45" t="s">
        <v>33</v>
      </c>
      <c r="B45" s="30" t="s">
        <v>98</v>
      </c>
      <c r="C45" s="14">
        <v>12565</v>
      </c>
    </row>
    <row r="46" spans="1:3" x14ac:dyDescent="0.25">
      <c r="A46" s="45" t="s">
        <v>33</v>
      </c>
      <c r="B46" s="12" t="s">
        <v>90</v>
      </c>
      <c r="C46" s="14">
        <v>54026.75</v>
      </c>
    </row>
    <row r="47" spans="1:3" x14ac:dyDescent="0.25">
      <c r="A47" s="45" t="s">
        <v>33</v>
      </c>
      <c r="B47" s="30" t="s">
        <v>8</v>
      </c>
      <c r="C47" s="14">
        <v>100</v>
      </c>
    </row>
    <row r="48" spans="1:3" x14ac:dyDescent="0.25">
      <c r="A48" s="46" t="s">
        <v>33</v>
      </c>
      <c r="B48" s="39" t="s">
        <v>87</v>
      </c>
      <c r="C48" s="14">
        <v>1600</v>
      </c>
    </row>
    <row r="49" spans="1:3" x14ac:dyDescent="0.25">
      <c r="A49" s="46" t="s">
        <v>33</v>
      </c>
      <c r="B49" s="39" t="s">
        <v>86</v>
      </c>
      <c r="C49" s="14">
        <v>746</v>
      </c>
    </row>
    <row r="50" spans="1:3" x14ac:dyDescent="0.25">
      <c r="A50" s="46" t="s">
        <v>33</v>
      </c>
      <c r="B50" s="30" t="s">
        <v>82</v>
      </c>
      <c r="C50" s="14">
        <v>60</v>
      </c>
    </row>
    <row r="51" spans="1:3" x14ac:dyDescent="0.25">
      <c r="A51" s="46" t="s">
        <v>33</v>
      </c>
      <c r="B51" s="39" t="s">
        <v>92</v>
      </c>
      <c r="C51" s="14">
        <v>6960</v>
      </c>
    </row>
    <row r="52" spans="1:3" x14ac:dyDescent="0.25">
      <c r="A52" s="46" t="s">
        <v>33</v>
      </c>
      <c r="B52" s="39" t="s">
        <v>87</v>
      </c>
      <c r="C52" s="14">
        <v>2300</v>
      </c>
    </row>
    <row r="53" spans="1:3" x14ac:dyDescent="0.25">
      <c r="A53" s="46" t="s">
        <v>33</v>
      </c>
      <c r="B53" s="39" t="s">
        <v>87</v>
      </c>
      <c r="C53" s="14">
        <v>1148</v>
      </c>
    </row>
    <row r="54" spans="1:3" x14ac:dyDescent="0.25">
      <c r="A54" s="46" t="s">
        <v>33</v>
      </c>
      <c r="B54" s="39" t="s">
        <v>87</v>
      </c>
      <c r="C54" s="14">
        <v>6024</v>
      </c>
    </row>
    <row r="55" spans="1:3" x14ac:dyDescent="0.25">
      <c r="A55" s="46" t="s">
        <v>33</v>
      </c>
      <c r="B55" s="39" t="s">
        <v>86</v>
      </c>
      <c r="C55" s="14">
        <v>3916</v>
      </c>
    </row>
    <row r="56" spans="1:3" x14ac:dyDescent="0.25">
      <c r="A56" s="46" t="s">
        <v>33</v>
      </c>
      <c r="B56" s="39" t="s">
        <v>86</v>
      </c>
      <c r="C56" s="14">
        <v>1495</v>
      </c>
    </row>
    <row r="57" spans="1:3" x14ac:dyDescent="0.25">
      <c r="A57" s="46" t="s">
        <v>33</v>
      </c>
      <c r="B57" s="39" t="s">
        <v>86</v>
      </c>
      <c r="C57" s="14">
        <v>1040</v>
      </c>
    </row>
    <row r="58" spans="1:3" x14ac:dyDescent="0.25">
      <c r="A58" s="46" t="s">
        <v>33</v>
      </c>
      <c r="B58" s="30" t="s">
        <v>82</v>
      </c>
      <c r="C58" s="14">
        <v>60</v>
      </c>
    </row>
    <row r="59" spans="1:3" x14ac:dyDescent="0.25">
      <c r="A59" s="46" t="s">
        <v>33</v>
      </c>
      <c r="B59" s="30" t="s">
        <v>97</v>
      </c>
      <c r="C59" s="14">
        <v>4994</v>
      </c>
    </row>
    <row r="60" spans="1:3" x14ac:dyDescent="0.25">
      <c r="A60" s="46" t="s">
        <v>33</v>
      </c>
      <c r="B60" s="30" t="s">
        <v>82</v>
      </c>
      <c r="C60" s="14">
        <v>60</v>
      </c>
    </row>
    <row r="61" spans="1:3" x14ac:dyDescent="0.25">
      <c r="A61" s="46" t="s">
        <v>33</v>
      </c>
      <c r="B61" s="30" t="s">
        <v>88</v>
      </c>
      <c r="C61" s="14">
        <v>26204</v>
      </c>
    </row>
    <row r="62" spans="1:3" x14ac:dyDescent="0.25">
      <c r="A62" s="46" t="s">
        <v>33</v>
      </c>
      <c r="B62" s="30" t="s">
        <v>82</v>
      </c>
      <c r="C62" s="14">
        <v>60</v>
      </c>
    </row>
    <row r="63" spans="1:3" x14ac:dyDescent="0.25">
      <c r="A63" s="46" t="s">
        <v>33</v>
      </c>
      <c r="B63" s="30" t="s">
        <v>88</v>
      </c>
      <c r="C63" s="14">
        <v>10005</v>
      </c>
    </row>
    <row r="64" spans="1:3" x14ac:dyDescent="0.25">
      <c r="A64" s="46" t="s">
        <v>33</v>
      </c>
      <c r="B64" s="39" t="s">
        <v>91</v>
      </c>
      <c r="C64" s="14">
        <v>52800</v>
      </c>
    </row>
    <row r="65" spans="1:3" x14ac:dyDescent="0.25">
      <c r="A65" s="46" t="s">
        <v>33</v>
      </c>
      <c r="B65" s="39" t="s">
        <v>99</v>
      </c>
      <c r="C65" s="14">
        <v>13764</v>
      </c>
    </row>
    <row r="66" spans="1:3" x14ac:dyDescent="0.25">
      <c r="A66" s="46" t="s">
        <v>33</v>
      </c>
      <c r="B66" s="30" t="s">
        <v>93</v>
      </c>
      <c r="C66" s="14">
        <v>9000</v>
      </c>
    </row>
    <row r="67" spans="1:3" x14ac:dyDescent="0.25">
      <c r="A67" s="45" t="s">
        <v>81</v>
      </c>
      <c r="B67" s="30" t="s">
        <v>8</v>
      </c>
      <c r="C67" s="14">
        <v>99</v>
      </c>
    </row>
    <row r="68" spans="1:3" x14ac:dyDescent="0.25">
      <c r="A68" s="45" t="s">
        <v>81</v>
      </c>
      <c r="B68" s="30" t="s">
        <v>8</v>
      </c>
      <c r="C68" s="14">
        <v>490</v>
      </c>
    </row>
    <row r="69" spans="1:3" s="43" customFormat="1" x14ac:dyDescent="0.25">
      <c r="A69" s="41"/>
      <c r="B69" s="41" t="s">
        <v>11</v>
      </c>
      <c r="C69" s="42">
        <f>SUM(C18:C68)</f>
        <v>458824.37</v>
      </c>
    </row>
  </sheetData>
  <autoFilter ref="A17:C69"/>
  <mergeCells count="2">
    <mergeCell ref="A1:C1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13" workbookViewId="0">
      <selection activeCell="C29" sqref="C29"/>
    </sheetView>
  </sheetViews>
  <sheetFormatPr defaultRowHeight="15" x14ac:dyDescent="0.25"/>
  <cols>
    <col min="1" max="1" width="16.140625" style="1" customWidth="1"/>
    <col min="2" max="2" width="42.85546875" style="1" customWidth="1"/>
    <col min="3" max="3" width="23.5703125" style="1" customWidth="1"/>
    <col min="4" max="4" width="15.42578125" style="7" customWidth="1"/>
    <col min="5" max="5" width="19.42578125" style="7" customWidth="1"/>
    <col min="6" max="6" width="14.5703125" style="7" customWidth="1"/>
    <col min="7" max="7" width="71.5703125" style="1" customWidth="1"/>
    <col min="8" max="16384" width="9.140625" style="1"/>
  </cols>
  <sheetData>
    <row r="2" spans="1:7" s="5" customFormat="1" ht="35.25" customHeight="1" x14ac:dyDescent="0.3">
      <c r="A2" s="4" t="s">
        <v>19</v>
      </c>
      <c r="B2" s="4" t="s">
        <v>13</v>
      </c>
      <c r="C2" s="4" t="s">
        <v>15</v>
      </c>
      <c r="D2" s="6" t="s">
        <v>16</v>
      </c>
      <c r="E2" s="6" t="s">
        <v>17</v>
      </c>
      <c r="F2" s="6" t="s">
        <v>18</v>
      </c>
      <c r="G2" s="3" t="s">
        <v>20</v>
      </c>
    </row>
    <row r="3" spans="1:7" ht="31.5" x14ac:dyDescent="0.25">
      <c r="A3" s="18" t="s">
        <v>23</v>
      </c>
      <c r="B3" s="15" t="s">
        <v>35</v>
      </c>
      <c r="C3" s="20" t="s">
        <v>53</v>
      </c>
      <c r="D3" s="22">
        <v>300</v>
      </c>
      <c r="E3" s="23">
        <v>5.7</v>
      </c>
      <c r="F3" s="24">
        <v>294.3</v>
      </c>
      <c r="G3" s="15" t="s">
        <v>36</v>
      </c>
    </row>
    <row r="4" spans="1:7" ht="16.5" customHeight="1" x14ac:dyDescent="0.25">
      <c r="A4" s="19" t="s">
        <v>23</v>
      </c>
      <c r="B4" s="16" t="s">
        <v>35</v>
      </c>
      <c r="C4" s="20" t="s">
        <v>54</v>
      </c>
      <c r="D4" s="22">
        <v>300</v>
      </c>
      <c r="E4" s="25">
        <v>34.200000000000003</v>
      </c>
      <c r="F4" s="26">
        <v>1800</v>
      </c>
      <c r="G4" s="16" t="s">
        <v>37</v>
      </c>
    </row>
    <row r="5" spans="1:7" ht="15.75" x14ac:dyDescent="0.25">
      <c r="A5" s="19"/>
      <c r="B5" s="16"/>
      <c r="C5" s="20" t="s">
        <v>55</v>
      </c>
      <c r="D5" s="22">
        <v>1000</v>
      </c>
      <c r="E5" s="25"/>
      <c r="F5" s="26"/>
      <c r="G5" s="16"/>
    </row>
    <row r="6" spans="1:7" ht="15.75" x14ac:dyDescent="0.25">
      <c r="A6" s="19"/>
      <c r="B6" s="16"/>
      <c r="C6" s="20" t="s">
        <v>56</v>
      </c>
      <c r="D6" s="22">
        <v>500</v>
      </c>
      <c r="E6" s="25"/>
      <c r="F6" s="26"/>
      <c r="G6" s="16"/>
    </row>
    <row r="7" spans="1:7" ht="34.5" customHeight="1" x14ac:dyDescent="0.25">
      <c r="A7" s="18" t="s">
        <v>24</v>
      </c>
      <c r="B7" s="15" t="s">
        <v>35</v>
      </c>
      <c r="C7" s="20" t="s">
        <v>57</v>
      </c>
      <c r="D7" s="22">
        <v>1000</v>
      </c>
      <c r="E7" s="22">
        <v>19</v>
      </c>
      <c r="F7" s="24">
        <v>981</v>
      </c>
      <c r="G7" s="15" t="s">
        <v>38</v>
      </c>
    </row>
    <row r="8" spans="1:7" ht="31.5" x14ac:dyDescent="0.25">
      <c r="A8" s="18" t="s">
        <v>25</v>
      </c>
      <c r="B8" s="15" t="s">
        <v>35</v>
      </c>
      <c r="C8" s="20" t="s">
        <v>58</v>
      </c>
      <c r="D8" s="22">
        <v>100</v>
      </c>
      <c r="E8" s="22">
        <v>1.9</v>
      </c>
      <c r="F8" s="24">
        <v>98.1</v>
      </c>
      <c r="G8" s="15" t="s">
        <v>39</v>
      </c>
    </row>
    <row r="9" spans="1:7" ht="31.5" x14ac:dyDescent="0.25">
      <c r="A9" s="18" t="s">
        <v>25</v>
      </c>
      <c r="B9" s="15" t="s">
        <v>35</v>
      </c>
      <c r="C9" s="20" t="s">
        <v>59</v>
      </c>
      <c r="D9" s="22">
        <v>1000</v>
      </c>
      <c r="E9" s="22">
        <v>19</v>
      </c>
      <c r="F9" s="24">
        <v>981</v>
      </c>
      <c r="G9" s="15" t="s">
        <v>40</v>
      </c>
    </row>
    <row r="10" spans="1:7" ht="31.5" x14ac:dyDescent="0.25">
      <c r="A10" s="18" t="s">
        <v>26</v>
      </c>
      <c r="B10" s="15" t="s">
        <v>35</v>
      </c>
      <c r="C10" s="20" t="s">
        <v>60</v>
      </c>
      <c r="D10" s="22">
        <v>100</v>
      </c>
      <c r="E10" s="22">
        <v>1.9</v>
      </c>
      <c r="F10" s="24">
        <v>98.1</v>
      </c>
      <c r="G10" s="15" t="s">
        <v>41</v>
      </c>
    </row>
    <row r="11" spans="1:7" ht="15.75" x14ac:dyDescent="0.25">
      <c r="A11" s="18" t="s">
        <v>26</v>
      </c>
      <c r="B11" s="17" t="s">
        <v>14</v>
      </c>
      <c r="C11" s="21" t="s">
        <v>12</v>
      </c>
      <c r="D11" s="22">
        <v>3000</v>
      </c>
      <c r="E11" s="22"/>
      <c r="F11" s="24">
        <v>3000</v>
      </c>
      <c r="G11" s="15" t="s">
        <v>42</v>
      </c>
    </row>
    <row r="12" spans="1:7" ht="18.75" customHeight="1" x14ac:dyDescent="0.25">
      <c r="A12" s="19" t="s">
        <v>27</v>
      </c>
      <c r="B12" s="16" t="s">
        <v>35</v>
      </c>
      <c r="C12" s="20" t="s">
        <v>61</v>
      </c>
      <c r="D12" s="22">
        <v>500</v>
      </c>
      <c r="E12" s="25">
        <v>19</v>
      </c>
      <c r="F12" s="26">
        <v>981</v>
      </c>
      <c r="G12" s="16" t="s">
        <v>43</v>
      </c>
    </row>
    <row r="13" spans="1:7" ht="15.75" x14ac:dyDescent="0.25">
      <c r="A13" s="19"/>
      <c r="B13" s="16"/>
      <c r="C13" s="20" t="s">
        <v>62</v>
      </c>
      <c r="D13" s="22">
        <v>500</v>
      </c>
      <c r="E13" s="25"/>
      <c r="F13" s="26"/>
      <c r="G13" s="16"/>
    </row>
    <row r="14" spans="1:7" ht="18" customHeight="1" x14ac:dyDescent="0.25">
      <c r="A14" s="19" t="s">
        <v>28</v>
      </c>
      <c r="B14" s="16" t="s">
        <v>35</v>
      </c>
      <c r="C14" s="20" t="s">
        <v>63</v>
      </c>
      <c r="D14" s="22">
        <v>1000</v>
      </c>
      <c r="E14" s="25">
        <v>28.5</v>
      </c>
      <c r="F14" s="26">
        <v>1471.5</v>
      </c>
      <c r="G14" s="16" t="s">
        <v>44</v>
      </c>
    </row>
    <row r="15" spans="1:7" ht="15.75" x14ac:dyDescent="0.25">
      <c r="A15" s="19"/>
      <c r="B15" s="16"/>
      <c r="C15" s="20" t="s">
        <v>64</v>
      </c>
      <c r="D15" s="22">
        <v>500</v>
      </c>
      <c r="E15" s="25"/>
      <c r="F15" s="26"/>
      <c r="G15" s="16"/>
    </row>
    <row r="16" spans="1:7" ht="16.5" customHeight="1" x14ac:dyDescent="0.25">
      <c r="A16" s="19" t="s">
        <v>29</v>
      </c>
      <c r="B16" s="16" t="s">
        <v>35</v>
      </c>
      <c r="C16" s="20" t="s">
        <v>65</v>
      </c>
      <c r="D16" s="22">
        <v>100</v>
      </c>
      <c r="E16" s="25">
        <v>22.8</v>
      </c>
      <c r="F16" s="26">
        <v>1177.2</v>
      </c>
      <c r="G16" s="16" t="s">
        <v>45</v>
      </c>
    </row>
    <row r="17" spans="1:7" ht="15.75" x14ac:dyDescent="0.25">
      <c r="A17" s="19"/>
      <c r="B17" s="16"/>
      <c r="C17" s="20" t="s">
        <v>66</v>
      </c>
      <c r="D17" s="22">
        <v>1000</v>
      </c>
      <c r="E17" s="25"/>
      <c r="F17" s="26"/>
      <c r="G17" s="16"/>
    </row>
    <row r="18" spans="1:7" ht="15.75" x14ac:dyDescent="0.25">
      <c r="A18" s="19"/>
      <c r="B18" s="16"/>
      <c r="C18" s="20" t="s">
        <v>67</v>
      </c>
      <c r="D18" s="22">
        <v>100</v>
      </c>
      <c r="E18" s="25"/>
      <c r="F18" s="26"/>
      <c r="G18" s="16"/>
    </row>
    <row r="19" spans="1:7" ht="31.5" x14ac:dyDescent="0.25">
      <c r="A19" s="18" t="s">
        <v>30</v>
      </c>
      <c r="B19" s="15" t="s">
        <v>35</v>
      </c>
      <c r="C19" s="20" t="s">
        <v>68</v>
      </c>
      <c r="D19" s="22">
        <v>200</v>
      </c>
      <c r="E19" s="22">
        <v>3.8</v>
      </c>
      <c r="F19" s="24">
        <v>196.2</v>
      </c>
      <c r="G19" s="15" t="s">
        <v>46</v>
      </c>
    </row>
    <row r="20" spans="1:7" ht="33.75" customHeight="1" x14ac:dyDescent="0.25">
      <c r="A20" s="18" t="s">
        <v>30</v>
      </c>
      <c r="B20" s="15" t="s">
        <v>35</v>
      </c>
      <c r="C20" s="20" t="s">
        <v>69</v>
      </c>
      <c r="D20" s="22">
        <v>1000</v>
      </c>
      <c r="E20" s="22">
        <v>19</v>
      </c>
      <c r="F20" s="24">
        <v>981</v>
      </c>
      <c r="G20" s="15" t="s">
        <v>47</v>
      </c>
    </row>
    <row r="21" spans="1:7" ht="16.5" customHeight="1" x14ac:dyDescent="0.25">
      <c r="A21" s="19" t="s">
        <v>31</v>
      </c>
      <c r="B21" s="16" t="s">
        <v>35</v>
      </c>
      <c r="C21" s="20" t="s">
        <v>70</v>
      </c>
      <c r="D21" s="22">
        <v>100</v>
      </c>
      <c r="E21" s="25">
        <v>30.4</v>
      </c>
      <c r="F21" s="26">
        <v>1569.6</v>
      </c>
      <c r="G21" s="16" t="s">
        <v>48</v>
      </c>
    </row>
    <row r="22" spans="1:7" ht="17.25" customHeight="1" x14ac:dyDescent="0.25">
      <c r="A22" s="19"/>
      <c r="B22" s="16"/>
      <c r="C22" s="20" t="s">
        <v>71</v>
      </c>
      <c r="D22" s="22">
        <v>500</v>
      </c>
      <c r="E22" s="25"/>
      <c r="F22" s="26"/>
      <c r="G22" s="16"/>
    </row>
    <row r="23" spans="1:7" ht="18.75" customHeight="1" x14ac:dyDescent="0.25">
      <c r="A23" s="19"/>
      <c r="B23" s="16"/>
      <c r="C23" s="20" t="s">
        <v>72</v>
      </c>
      <c r="D23" s="22">
        <v>500</v>
      </c>
      <c r="E23" s="25"/>
      <c r="F23" s="26"/>
      <c r="G23" s="16"/>
    </row>
    <row r="24" spans="1:7" ht="18" customHeight="1" x14ac:dyDescent="0.25">
      <c r="A24" s="19"/>
      <c r="B24" s="16"/>
      <c r="C24" s="20" t="s">
        <v>73</v>
      </c>
      <c r="D24" s="22">
        <v>500</v>
      </c>
      <c r="E24" s="25"/>
      <c r="F24" s="26"/>
      <c r="G24" s="16"/>
    </row>
    <row r="25" spans="1:7" ht="34.5" customHeight="1" x14ac:dyDescent="0.25">
      <c r="A25" s="18" t="s">
        <v>31</v>
      </c>
      <c r="B25" s="15" t="s">
        <v>35</v>
      </c>
      <c r="C25" s="20" t="s">
        <v>74</v>
      </c>
      <c r="D25" s="22">
        <v>5000</v>
      </c>
      <c r="E25" s="22">
        <v>95</v>
      </c>
      <c r="F25" s="24">
        <v>4905</v>
      </c>
      <c r="G25" s="15" t="s">
        <v>49</v>
      </c>
    </row>
    <row r="26" spans="1:7" ht="18" customHeight="1" x14ac:dyDescent="0.25">
      <c r="A26" s="19" t="s">
        <v>32</v>
      </c>
      <c r="B26" s="16" t="s">
        <v>35</v>
      </c>
      <c r="C26" s="20" t="s">
        <v>75</v>
      </c>
      <c r="D26" s="22">
        <v>50</v>
      </c>
      <c r="E26" s="25">
        <v>10.45</v>
      </c>
      <c r="F26" s="26">
        <v>539.54999999999995</v>
      </c>
      <c r="G26" s="16" t="s">
        <v>50</v>
      </c>
    </row>
    <row r="27" spans="1:7" ht="15.75" x14ac:dyDescent="0.25">
      <c r="A27" s="19"/>
      <c r="B27" s="16"/>
      <c r="C27" s="20" t="s">
        <v>76</v>
      </c>
      <c r="D27" s="22">
        <v>500</v>
      </c>
      <c r="E27" s="25"/>
      <c r="F27" s="26"/>
      <c r="G27" s="16"/>
    </row>
    <row r="28" spans="1:7" ht="47.25" x14ac:dyDescent="0.25">
      <c r="A28" s="18" t="s">
        <v>33</v>
      </c>
      <c r="B28" s="15" t="s">
        <v>101</v>
      </c>
      <c r="C28" s="47" t="s">
        <v>100</v>
      </c>
      <c r="D28" s="22">
        <v>60000</v>
      </c>
      <c r="E28" s="22"/>
      <c r="F28" s="24">
        <v>60000</v>
      </c>
      <c r="G28" s="15" t="s">
        <v>51</v>
      </c>
    </row>
    <row r="29" spans="1:7" s="2" customFormat="1" ht="47.25" x14ac:dyDescent="0.3">
      <c r="A29" s="18" t="s">
        <v>33</v>
      </c>
      <c r="B29" s="15" t="s">
        <v>78</v>
      </c>
      <c r="C29" s="15" t="s">
        <v>78</v>
      </c>
      <c r="D29" s="22">
        <v>354214.88</v>
      </c>
      <c r="E29" s="27"/>
      <c r="F29" s="24">
        <v>354214.88</v>
      </c>
      <c r="G29" s="15" t="s">
        <v>78</v>
      </c>
    </row>
    <row r="30" spans="1:7" ht="31.5" x14ac:dyDescent="0.25">
      <c r="A30" s="18" t="s">
        <v>34</v>
      </c>
      <c r="B30" s="15" t="s">
        <v>35</v>
      </c>
      <c r="C30" s="20" t="s">
        <v>77</v>
      </c>
      <c r="D30" s="22">
        <v>100</v>
      </c>
      <c r="E30" s="22">
        <v>1.9</v>
      </c>
      <c r="F30" s="24">
        <v>98.1</v>
      </c>
      <c r="G30" s="15" t="s">
        <v>52</v>
      </c>
    </row>
    <row r="31" spans="1:7" s="13" customFormat="1" ht="15.75" x14ac:dyDescent="0.25">
      <c r="A31" s="10"/>
      <c r="B31" s="10" t="s">
        <v>3</v>
      </c>
      <c r="C31" s="10"/>
      <c r="D31" s="28">
        <f>SUM(D3:D30)</f>
        <v>433664.88</v>
      </c>
      <c r="E31" s="28">
        <f t="shared" ref="E31:F31" si="0">SUM(E3:E30)</f>
        <v>312.55</v>
      </c>
      <c r="F31" s="28">
        <f t="shared" si="0"/>
        <v>433386.52999999997</v>
      </c>
      <c r="G31" s="29"/>
    </row>
  </sheetData>
  <autoFilter ref="A2:G30"/>
  <mergeCells count="30">
    <mergeCell ref="A26:A27"/>
    <mergeCell ref="B26:B27"/>
    <mergeCell ref="E26:E27"/>
    <mergeCell ref="A21:A24"/>
    <mergeCell ref="B21:B24"/>
    <mergeCell ref="E21:E24"/>
    <mergeCell ref="F21:F24"/>
    <mergeCell ref="G21:G24"/>
    <mergeCell ref="A16:A18"/>
    <mergeCell ref="B16:B18"/>
    <mergeCell ref="E16:E18"/>
    <mergeCell ref="F16:F18"/>
    <mergeCell ref="G16:G18"/>
    <mergeCell ref="A14:A15"/>
    <mergeCell ref="B14:B15"/>
    <mergeCell ref="E14:E15"/>
    <mergeCell ref="F14:F15"/>
    <mergeCell ref="G14:G15"/>
    <mergeCell ref="A12:A13"/>
    <mergeCell ref="B12:B13"/>
    <mergeCell ref="E12:E13"/>
    <mergeCell ref="F12:F13"/>
    <mergeCell ref="G12:G13"/>
    <mergeCell ref="A4:A6"/>
    <mergeCell ref="B4:B6"/>
    <mergeCell ref="E4:E6"/>
    <mergeCell ref="F4:F6"/>
    <mergeCell ref="G4:G6"/>
    <mergeCell ref="F26:F27"/>
    <mergeCell ref="G26:G27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30" r:id="rId25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Михайлова Надежда Николаевна</cp:lastModifiedBy>
  <dcterms:created xsi:type="dcterms:W3CDTF">2020-10-31T16:10:12Z</dcterms:created>
  <dcterms:modified xsi:type="dcterms:W3CDTF">2020-11-18T15:39:24Z</dcterms:modified>
</cp:coreProperties>
</file>