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брый мир\Программные расходы\2020\На сайт\"/>
    </mc:Choice>
  </mc:AlternateContent>
  <bookViews>
    <workbookView xWindow="0" yWindow="0" windowWidth="28800" windowHeight="12435" activeTab="1"/>
  </bookViews>
  <sheets>
    <sheet name="Расходы" sheetId="1" r:id="rId1"/>
    <sheet name="Доходы" sheetId="2" r:id="rId2"/>
  </sheets>
  <definedNames>
    <definedName name="_xlnm._FilterDatabase" localSheetId="1" hidden="1">Доходы!$A$2:$G$12</definedName>
    <definedName name="_xlnm._FilterDatabase" localSheetId="0" hidden="1">Расходы!$A$17:$C$43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1" i="1"/>
  <c r="C10" i="1"/>
  <c r="C9" i="1"/>
  <c r="C8" i="1"/>
  <c r="C7" i="1"/>
  <c r="C6" i="1"/>
  <c r="C5" i="1"/>
  <c r="C4" i="1"/>
  <c r="C35" i="1"/>
  <c r="C34" i="1"/>
  <c r="C24" i="1"/>
  <c r="C23" i="1"/>
  <c r="C43" i="1" l="1"/>
  <c r="A5" i="1" l="1"/>
  <c r="A6" i="1" s="1"/>
  <c r="A7" i="1" s="1"/>
  <c r="A8" i="1" s="1"/>
  <c r="A9" i="1" s="1"/>
  <c r="A10" i="1" s="1"/>
  <c r="A11" i="1" s="1"/>
  <c r="A12" i="1" s="1"/>
  <c r="A13" i="1" s="1"/>
  <c r="C14" i="1" l="1"/>
  <c r="F13" i="2" l="1"/>
  <c r="E13" i="2"/>
  <c r="D13" i="2"/>
</calcChain>
</file>

<file path=xl/sharedStrings.xml><?xml version="1.0" encoding="utf-8"?>
<sst xmlns="http://schemas.openxmlformats.org/spreadsheetml/2006/main" count="112" uniqueCount="63">
  <si>
    <t>Благотворительная помощь подопечным Фонда</t>
  </si>
  <si>
    <t>Оплата услуг платежных систем</t>
  </si>
  <si>
    <t>Оплата услуг связи</t>
  </si>
  <si>
    <t>Итого</t>
  </si>
  <si>
    <t>Наименование расхода</t>
  </si>
  <si>
    <t>Сумма, руб.</t>
  </si>
  <si>
    <t>№ п/п</t>
  </si>
  <si>
    <t>Оплата бухгалтерского обслуживания Фонда</t>
  </si>
  <si>
    <t>Оплата банковских комиссий</t>
  </si>
  <si>
    <t>Дата</t>
  </si>
  <si>
    <t>ИТОГО</t>
  </si>
  <si>
    <t>ТАП</t>
  </si>
  <si>
    <t>Платежная система</t>
  </si>
  <si>
    <t>ФИЛИАЛ № 3652 БАНКА ВТБ (ПАО)</t>
  </si>
  <si>
    <t>Плательщик</t>
  </si>
  <si>
    <t>Сумма платежа</t>
  </si>
  <si>
    <t>Банк удержал комиссию</t>
  </si>
  <si>
    <t>Получено на счет</t>
  </si>
  <si>
    <t>Дата зачисления денег на счет</t>
  </si>
  <si>
    <t>Назначение платежа</t>
  </si>
  <si>
    <t>Благотворительное пожертвование, НДС не облагается</t>
  </si>
  <si>
    <t>a_s.p_m@yandex.ru</t>
  </si>
  <si>
    <t>j_v_p_u@mail.ru</t>
  </si>
  <si>
    <t>d_y.k_n@d_c.ru</t>
  </si>
  <si>
    <t>НДФЛ</t>
  </si>
  <si>
    <t>Страховые взносы</t>
  </si>
  <si>
    <t>Оплата аренды помещения и коммунальных услуг</t>
  </si>
  <si>
    <t>Приобретение материалов для занятий с детьми (за счет субсидии ПТО)</t>
  </si>
  <si>
    <t>Оплата труда специалистов за работу с благополучателями Фонда</t>
  </si>
  <si>
    <t>Юнителлер (ПАО "АК БАРС" БАНК)</t>
  </si>
  <si>
    <t>K.s_9@gmail.com</t>
  </si>
  <si>
    <t>Благотворительное пожертвование юридического лица</t>
  </si>
  <si>
    <t>Оплата труда дефектолога за работу с благополучателями Фонда</t>
  </si>
  <si>
    <t>Поступления на расчетные счета БФ "ДОБРЫЙ МИР" в июне 2020 года</t>
  </si>
  <si>
    <t>02.06.2020</t>
  </si>
  <si>
    <t>03.06.2020</t>
  </si>
  <si>
    <t>04.06.2020</t>
  </si>
  <si>
    <t>08.06.2020</t>
  </si>
  <si>
    <t>09.06.2020</t>
  </si>
  <si>
    <t>16.06.2020</t>
  </si>
  <si>
    <t>17.06.2020</t>
  </si>
  <si>
    <t>22.06.2020</t>
  </si>
  <si>
    <t>25.06.2020</t>
  </si>
  <si>
    <t>29.06.2020</t>
  </si>
  <si>
    <t>30.06.2020</t>
  </si>
  <si>
    <t>Терминал № 99993511, Дата операций 02.06.2020, Операций 1, Сумма 300, Комиссия Банка 5,7. Без НДС</t>
  </si>
  <si>
    <t>Терминал № 99993510, Дата операций 02.06.2020, Операций 2, Сумма 800, Комиссия Банка 15,2. Без НДС</t>
  </si>
  <si>
    <t>Терминал № 99993511, Дата операций 04.06.2020, Операций 1, Сумма 5000, Комиссия Банка 95. Без НДС</t>
  </si>
  <si>
    <t>Терминал № 99993511, Дата операций 22.06.2020, Операций 2, Сумма 5200, Комиссия Банка 98,8. Без НДС</t>
  </si>
  <si>
    <t>15.06.2020</t>
  </si>
  <si>
    <t>ЗА 23/06/2020;Помощь</t>
  </si>
  <si>
    <t>КЮС</t>
  </si>
  <si>
    <t>Сбербанк</t>
  </si>
  <si>
    <t>Взнос наличных на расчетный счет</t>
  </si>
  <si>
    <t>Физическое лицо</t>
  </si>
  <si>
    <t>Благотворительное пожертвование физического лица</t>
  </si>
  <si>
    <t>Юридическое лицо.</t>
  </si>
  <si>
    <t>m_v@gmail.com</t>
  </si>
  <si>
    <t>O_g.k_3@yandex.ru</t>
  </si>
  <si>
    <t>Всего за июнь 2020 года</t>
  </si>
  <si>
    <t>Выписка из банковских счетов за июнь 2020 года</t>
  </si>
  <si>
    <t>Оплата аренды помещения</t>
  </si>
  <si>
    <t>Оплата коммунальнеых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</si>
</sst>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49" fontId="4" fillId="0" borderId="1" xfId="0" applyNumberFormat="1" applyFont="1" applyFill="1" applyBorder="1" applyAlignment="1" applyProtection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3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9" fillId="0" borderId="1" xfId="0" applyNumberFormat="1" applyFont="1" applyFill="1" applyBorder="1" applyAlignment="1" applyProtection="1">
      <alignment horizontal="left" wrapText="1"/>
    </xf>
    <xf numFmtId="0" fontId="10" fillId="0" borderId="1" xfId="0" applyFont="1" applyFill="1" applyBorder="1"/>
    <xf numFmtId="0" fontId="6" fillId="2" borderId="0" xfId="0" applyFont="1" applyFill="1"/>
    <xf numFmtId="0" fontId="9" fillId="2" borderId="1" xfId="0" applyNumberFormat="1" applyFont="1" applyFill="1" applyBorder="1" applyAlignment="1" applyProtection="1">
      <alignment horizontal="left" wrapText="1"/>
    </xf>
    <xf numFmtId="0" fontId="10" fillId="0" borderId="0" xfId="0" applyFont="1" applyFill="1"/>
    <xf numFmtId="0" fontId="11" fillId="2" borderId="1" xfId="0" applyFont="1" applyFill="1" applyBorder="1"/>
    <xf numFmtId="49" fontId="10" fillId="0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/>
    <xf numFmtId="0" fontId="8" fillId="2" borderId="1" xfId="0" applyFont="1" applyFill="1" applyBorder="1"/>
    <xf numFmtId="164" fontId="8" fillId="2" borderId="1" xfId="0" applyNumberFormat="1" applyFont="1" applyFill="1" applyBorder="1"/>
    <xf numFmtId="0" fontId="8" fillId="2" borderId="0" xfId="0" applyFont="1" applyFill="1"/>
    <xf numFmtId="164" fontId="6" fillId="2" borderId="1" xfId="0" applyNumberFormat="1" applyFont="1" applyFill="1" applyBorder="1"/>
    <xf numFmtId="0" fontId="7" fillId="2" borderId="1" xfId="0" applyFont="1" applyFill="1" applyBorder="1"/>
    <xf numFmtId="164" fontId="7" fillId="2" borderId="1" xfId="0" applyNumberFormat="1" applyFont="1" applyFill="1" applyBorder="1"/>
    <xf numFmtId="0" fontId="7" fillId="2" borderId="0" xfId="0" applyFont="1" applyFill="1"/>
    <xf numFmtId="164" fontId="6" fillId="2" borderId="0" xfId="0" applyNumberFormat="1" applyFont="1" applyFill="1"/>
    <xf numFmtId="0" fontId="12" fillId="2" borderId="1" xfId="0" applyFont="1" applyFill="1" applyBorder="1"/>
    <xf numFmtId="164" fontId="12" fillId="2" borderId="1" xfId="0" applyNumberFormat="1" applyFont="1" applyFill="1" applyBorder="1"/>
    <xf numFmtId="0" fontId="12" fillId="2" borderId="0" xfId="0" applyFont="1" applyFill="1"/>
    <xf numFmtId="0" fontId="11" fillId="0" borderId="1" xfId="0" applyFont="1" applyBorder="1"/>
    <xf numFmtId="49" fontId="5" fillId="2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/>
    </xf>
    <xf numFmtId="0" fontId="5" fillId="2" borderId="1" xfId="1" applyFont="1" applyFill="1" applyBorder="1"/>
    <xf numFmtId="14" fontId="5" fillId="2" borderId="1" xfId="0" applyNumberFormat="1" applyFont="1" applyFill="1" applyBorder="1" applyAlignment="1" applyProtection="1">
      <alignment horizontal="left" vertical="top" wrapText="1"/>
    </xf>
    <xf numFmtId="49" fontId="5" fillId="2" borderId="1" xfId="0" applyNumberFormat="1" applyFont="1" applyFill="1" applyBorder="1" applyAlignment="1" applyProtection="1">
      <alignment horizontal="left" vertical="top" wrapText="1"/>
    </xf>
    <xf numFmtId="4" fontId="5" fillId="2" borderId="1" xfId="0" applyNumberFormat="1" applyFont="1" applyFill="1" applyBorder="1" applyAlignment="1" applyProtection="1">
      <alignment horizontal="right" vertical="top" wrapText="1"/>
    </xf>
    <xf numFmtId="0" fontId="5" fillId="2" borderId="1" xfId="0" applyNumberFormat="1" applyFont="1" applyFill="1" applyBorder="1" applyAlignment="1" applyProtection="1">
      <alignment horizontal="left" vertical="top" wrapText="1"/>
    </xf>
    <xf numFmtId="4" fontId="5" fillId="2" borderId="1" xfId="0" applyNumberFormat="1" applyFont="1" applyFill="1" applyBorder="1" applyAlignment="1">
      <alignment horizontal="right" vertical="top"/>
    </xf>
    <xf numFmtId="4" fontId="10" fillId="0" borderId="1" xfId="0" applyNumberFormat="1" applyFont="1" applyFill="1" applyBorder="1" applyAlignment="1">
      <alignment horizontal="right" vertical="top"/>
    </xf>
    <xf numFmtId="14" fontId="9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 applyProtection="1">
      <alignment horizontal="left" vertical="top" wrapText="1"/>
    </xf>
    <xf numFmtId="14" fontId="5" fillId="2" borderId="1" xfId="0" applyNumberFormat="1" applyFont="1" applyFill="1" applyBorder="1" applyAlignment="1" applyProtection="1">
      <alignment horizontal="left" vertical="top" wrapText="1"/>
    </xf>
    <xf numFmtId="4" fontId="5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 applyProtection="1">
      <alignment horizontal="right" vertical="top" wrapText="1"/>
    </xf>
    <xf numFmtId="0" fontId="13" fillId="0" borderId="2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left" wrapText="1"/>
    </xf>
    <xf numFmtId="0" fontId="9" fillId="2" borderId="0" xfId="0" applyNumberFormat="1" applyFont="1" applyFill="1" applyBorder="1" applyAlignment="1" applyProtection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_v_p_u@mail.r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_s.p_m@yandex.ru" TargetMode="External"/><Relationship Id="rId1" Type="http://schemas.openxmlformats.org/officeDocument/2006/relationships/hyperlink" Target="mailto:m_v@gmail.com" TargetMode="External"/><Relationship Id="rId6" Type="http://schemas.openxmlformats.org/officeDocument/2006/relationships/hyperlink" Target="mailto:d_y.k_n@d_c.ru" TargetMode="External"/><Relationship Id="rId5" Type="http://schemas.openxmlformats.org/officeDocument/2006/relationships/hyperlink" Target="mailto:K.s_9@gmail.com" TargetMode="External"/><Relationship Id="rId4" Type="http://schemas.openxmlformats.org/officeDocument/2006/relationships/hyperlink" Target="mailto:O_g.k_3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3" workbookViewId="0">
      <selection activeCell="A18" sqref="A18:C42"/>
    </sheetView>
  </sheetViews>
  <sheetFormatPr defaultRowHeight="15.75" x14ac:dyDescent="0.25"/>
  <cols>
    <col min="1" max="1" width="14.85546875" style="9" customWidth="1"/>
    <col min="2" max="2" width="122.85546875" style="9" customWidth="1"/>
    <col min="3" max="3" width="18.140625" style="22" customWidth="1"/>
    <col min="4" max="16384" width="9.140625" style="9"/>
  </cols>
  <sheetData>
    <row r="1" spans="1:3" ht="18.75" x14ac:dyDescent="0.3">
      <c r="A1" s="37" t="s">
        <v>59</v>
      </c>
      <c r="B1" s="37"/>
      <c r="C1" s="37"/>
    </row>
    <row r="2" spans="1:3" s="17" customFormat="1" x14ac:dyDescent="0.25">
      <c r="A2" s="15" t="s">
        <v>6</v>
      </c>
      <c r="B2" s="15" t="s">
        <v>4</v>
      </c>
      <c r="C2" s="16" t="s">
        <v>5</v>
      </c>
    </row>
    <row r="3" spans="1:3" x14ac:dyDescent="0.25">
      <c r="A3" s="14"/>
      <c r="B3" s="14"/>
      <c r="C3" s="18"/>
    </row>
    <row r="4" spans="1:3" x14ac:dyDescent="0.25">
      <c r="A4" s="26">
        <v>1</v>
      </c>
      <c r="B4" s="26" t="s">
        <v>0</v>
      </c>
      <c r="C4" s="18">
        <f>C20+C31+C32+C39</f>
        <v>249190</v>
      </c>
    </row>
    <row r="5" spans="1:3" x14ac:dyDescent="0.25">
      <c r="A5" s="26">
        <f>A4+1</f>
        <v>2</v>
      </c>
      <c r="B5" s="7" t="s">
        <v>24</v>
      </c>
      <c r="C5" s="18">
        <f>C23+C26+C34</f>
        <v>1435</v>
      </c>
    </row>
    <row r="6" spans="1:3" x14ac:dyDescent="0.25">
      <c r="A6" s="26">
        <f t="shared" ref="A6:A13" si="0">1+A5</f>
        <v>3</v>
      </c>
      <c r="B6" s="26" t="s">
        <v>26</v>
      </c>
      <c r="C6" s="18">
        <f>C30+C38</f>
        <v>72964.59</v>
      </c>
    </row>
    <row r="7" spans="1:3" x14ac:dyDescent="0.25">
      <c r="A7" s="26">
        <f t="shared" si="0"/>
        <v>4</v>
      </c>
      <c r="B7" s="26" t="s">
        <v>8</v>
      </c>
      <c r="C7" s="18">
        <f>C33+C36+C37+C40+C41+C42</f>
        <v>1088.5</v>
      </c>
    </row>
    <row r="8" spans="1:3" x14ac:dyDescent="0.25">
      <c r="A8" s="26">
        <f t="shared" si="0"/>
        <v>5</v>
      </c>
      <c r="B8" s="26" t="s">
        <v>7</v>
      </c>
      <c r="C8" s="18">
        <f>C21</f>
        <v>6000</v>
      </c>
    </row>
    <row r="9" spans="1:3" x14ac:dyDescent="0.25">
      <c r="A9" s="26">
        <f t="shared" si="0"/>
        <v>6</v>
      </c>
      <c r="B9" s="26" t="s">
        <v>28</v>
      </c>
      <c r="C9" s="18">
        <f>C25+C28+C35</f>
        <v>9605</v>
      </c>
    </row>
    <row r="10" spans="1:3" x14ac:dyDescent="0.25">
      <c r="A10" s="26">
        <f t="shared" si="0"/>
        <v>7</v>
      </c>
      <c r="B10" s="26" t="s">
        <v>1</v>
      </c>
      <c r="C10" s="18">
        <f>C18+C22</f>
        <v>209.5</v>
      </c>
    </row>
    <row r="11" spans="1:3" x14ac:dyDescent="0.25">
      <c r="A11" s="26">
        <f t="shared" si="0"/>
        <v>8</v>
      </c>
      <c r="B11" s="26" t="s">
        <v>2</v>
      </c>
      <c r="C11" s="18">
        <f>C19+C29</f>
        <v>2600</v>
      </c>
    </row>
    <row r="12" spans="1:3" x14ac:dyDescent="0.25">
      <c r="A12" s="26">
        <f t="shared" si="0"/>
        <v>9</v>
      </c>
      <c r="B12" s="26" t="s">
        <v>27</v>
      </c>
      <c r="C12" s="18"/>
    </row>
    <row r="13" spans="1:3" x14ac:dyDescent="0.25">
      <c r="A13" s="26">
        <f t="shared" si="0"/>
        <v>10</v>
      </c>
      <c r="B13" s="7" t="s">
        <v>25</v>
      </c>
      <c r="C13" s="18">
        <f>C24+C27</f>
        <v>1104</v>
      </c>
    </row>
    <row r="14" spans="1:3" s="21" customFormat="1" ht="18.75" x14ac:dyDescent="0.3">
      <c r="A14" s="19"/>
      <c r="B14" s="19" t="s">
        <v>3</v>
      </c>
      <c r="C14" s="20">
        <f>SUM(C4:C13)</f>
        <v>344196.58999999997</v>
      </c>
    </row>
    <row r="16" spans="1:3" s="21" customFormat="1" ht="18.75" x14ac:dyDescent="0.3">
      <c r="A16" s="37" t="s">
        <v>60</v>
      </c>
      <c r="B16" s="37"/>
      <c r="C16" s="37"/>
    </row>
    <row r="17" spans="1:3" s="17" customFormat="1" x14ac:dyDescent="0.25">
      <c r="A17" s="15" t="s">
        <v>9</v>
      </c>
      <c r="B17" s="15" t="s">
        <v>4</v>
      </c>
      <c r="C17" s="16" t="s">
        <v>5</v>
      </c>
    </row>
    <row r="18" spans="1:3" x14ac:dyDescent="0.25">
      <c r="A18" s="36" t="s">
        <v>35</v>
      </c>
      <c r="B18" s="12" t="s">
        <v>1</v>
      </c>
      <c r="C18" s="12">
        <v>135.75</v>
      </c>
    </row>
    <row r="19" spans="1:3" x14ac:dyDescent="0.25">
      <c r="A19" s="36" t="s">
        <v>35</v>
      </c>
      <c r="B19" s="12" t="s">
        <v>2</v>
      </c>
      <c r="C19" s="12">
        <v>2000</v>
      </c>
    </row>
    <row r="20" spans="1:3" x14ac:dyDescent="0.25">
      <c r="A20" s="36" t="s">
        <v>35</v>
      </c>
      <c r="B20" s="12" t="s">
        <v>0</v>
      </c>
      <c r="C20" s="12">
        <v>2440</v>
      </c>
    </row>
    <row r="21" spans="1:3" x14ac:dyDescent="0.25">
      <c r="A21" s="36" t="s">
        <v>35</v>
      </c>
      <c r="B21" s="12" t="s">
        <v>7</v>
      </c>
      <c r="C21" s="12">
        <v>6000</v>
      </c>
    </row>
    <row r="22" spans="1:3" x14ac:dyDescent="0.25">
      <c r="A22" s="36" t="s">
        <v>37</v>
      </c>
      <c r="B22" s="12" t="s">
        <v>1</v>
      </c>
      <c r="C22" s="12">
        <v>73.75</v>
      </c>
    </row>
    <row r="23" spans="1:3" x14ac:dyDescent="0.25">
      <c r="A23" s="36" t="s">
        <v>37</v>
      </c>
      <c r="B23" s="44" t="s">
        <v>24</v>
      </c>
      <c r="C23" s="12">
        <f>538+90</f>
        <v>628</v>
      </c>
    </row>
    <row r="24" spans="1:3" x14ac:dyDescent="0.25">
      <c r="A24" s="36" t="s">
        <v>37</v>
      </c>
      <c r="B24" s="10" t="s">
        <v>25</v>
      </c>
      <c r="C24" s="12">
        <f>828+138</f>
        <v>966</v>
      </c>
    </row>
    <row r="25" spans="1:3" x14ac:dyDescent="0.25">
      <c r="A25" s="36" t="s">
        <v>37</v>
      </c>
      <c r="B25" s="12" t="s">
        <v>32</v>
      </c>
      <c r="C25" s="12">
        <v>4202</v>
      </c>
    </row>
    <row r="26" spans="1:3" s="25" customFormat="1" x14ac:dyDescent="0.25">
      <c r="A26" s="36" t="s">
        <v>38</v>
      </c>
      <c r="B26" s="44" t="s">
        <v>24</v>
      </c>
      <c r="C26" s="12">
        <v>90</v>
      </c>
    </row>
    <row r="27" spans="1:3" x14ac:dyDescent="0.25">
      <c r="A27" s="36" t="s">
        <v>38</v>
      </c>
      <c r="B27" s="10" t="s">
        <v>25</v>
      </c>
      <c r="C27" s="12">
        <v>138</v>
      </c>
    </row>
    <row r="28" spans="1:3" x14ac:dyDescent="0.25">
      <c r="A28" s="36" t="s">
        <v>38</v>
      </c>
      <c r="B28" s="12" t="s">
        <v>32</v>
      </c>
      <c r="C28" s="12">
        <v>600</v>
      </c>
    </row>
    <row r="29" spans="1:3" x14ac:dyDescent="0.25">
      <c r="A29" s="36" t="s">
        <v>49</v>
      </c>
      <c r="B29" s="12" t="s">
        <v>2</v>
      </c>
      <c r="C29" s="12">
        <v>600</v>
      </c>
    </row>
    <row r="30" spans="1:3" x14ac:dyDescent="0.25">
      <c r="A30" s="36" t="s">
        <v>49</v>
      </c>
      <c r="B30" s="12" t="s">
        <v>61</v>
      </c>
      <c r="C30" s="12">
        <v>6282.5</v>
      </c>
    </row>
    <row r="31" spans="1:3" x14ac:dyDescent="0.25">
      <c r="A31" s="36" t="s">
        <v>39</v>
      </c>
      <c r="B31" s="12" t="s">
        <v>0</v>
      </c>
      <c r="C31" s="12">
        <v>15780</v>
      </c>
    </row>
    <row r="32" spans="1:3" x14ac:dyDescent="0.25">
      <c r="A32" s="36" t="s">
        <v>39</v>
      </c>
      <c r="B32" s="12" t="s">
        <v>0</v>
      </c>
      <c r="C32" s="12">
        <v>199970</v>
      </c>
    </row>
    <row r="33" spans="1:3" x14ac:dyDescent="0.25">
      <c r="A33" s="36" t="s">
        <v>39</v>
      </c>
      <c r="B33" s="12" t="s">
        <v>8</v>
      </c>
      <c r="C33" s="12">
        <v>100</v>
      </c>
    </row>
    <row r="34" spans="1:3" x14ac:dyDescent="0.25">
      <c r="A34" s="36" t="s">
        <v>40</v>
      </c>
      <c r="B34" s="44" t="s">
        <v>24</v>
      </c>
      <c r="C34" s="12">
        <f>538+179</f>
        <v>717</v>
      </c>
    </row>
    <row r="35" spans="1:3" x14ac:dyDescent="0.25">
      <c r="A35" s="36" t="s">
        <v>40</v>
      </c>
      <c r="B35" s="12" t="s">
        <v>32</v>
      </c>
      <c r="C35" s="12">
        <f>3602+1201</f>
        <v>4803</v>
      </c>
    </row>
    <row r="36" spans="1:3" x14ac:dyDescent="0.25">
      <c r="A36" s="36" t="s">
        <v>42</v>
      </c>
      <c r="B36" s="12" t="s">
        <v>8</v>
      </c>
      <c r="C36" s="12">
        <v>100.5</v>
      </c>
    </row>
    <row r="37" spans="1:3" x14ac:dyDescent="0.25">
      <c r="A37" s="36" t="s">
        <v>42</v>
      </c>
      <c r="B37" s="12" t="s">
        <v>8</v>
      </c>
      <c r="C37" s="12">
        <v>199</v>
      </c>
    </row>
    <row r="38" spans="1:3" x14ac:dyDescent="0.25">
      <c r="A38" s="36" t="s">
        <v>42</v>
      </c>
      <c r="B38" s="12" t="s">
        <v>62</v>
      </c>
      <c r="C38" s="12">
        <v>66682.09</v>
      </c>
    </row>
    <row r="39" spans="1:3" x14ac:dyDescent="0.25">
      <c r="A39" s="36" t="s">
        <v>43</v>
      </c>
      <c r="B39" s="12" t="s">
        <v>0</v>
      </c>
      <c r="C39" s="12">
        <v>31000</v>
      </c>
    </row>
    <row r="40" spans="1:3" x14ac:dyDescent="0.25">
      <c r="A40" s="36" t="s">
        <v>43</v>
      </c>
      <c r="B40" s="12" t="s">
        <v>8</v>
      </c>
      <c r="C40" s="12">
        <v>100</v>
      </c>
    </row>
    <row r="41" spans="1:3" x14ac:dyDescent="0.25">
      <c r="A41" s="36" t="s">
        <v>44</v>
      </c>
      <c r="B41" s="12" t="s">
        <v>8</v>
      </c>
      <c r="C41" s="12">
        <v>99</v>
      </c>
    </row>
    <row r="42" spans="1:3" x14ac:dyDescent="0.25">
      <c r="A42" s="36" t="s">
        <v>44</v>
      </c>
      <c r="B42" s="12" t="s">
        <v>8</v>
      </c>
      <c r="C42" s="12">
        <v>490</v>
      </c>
    </row>
    <row r="43" spans="1:3" x14ac:dyDescent="0.25">
      <c r="A43" s="14"/>
      <c r="B43" s="23" t="s">
        <v>10</v>
      </c>
      <c r="C43" s="24">
        <f>SUM(C18:C42)</f>
        <v>344196.58999999997</v>
      </c>
    </row>
  </sheetData>
  <autoFilter ref="A17:C43"/>
  <mergeCells count="2">
    <mergeCell ref="A1:C1"/>
    <mergeCell ref="A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9" sqref="B9:B10"/>
    </sheetView>
  </sheetViews>
  <sheetFormatPr defaultRowHeight="15" x14ac:dyDescent="0.25"/>
  <cols>
    <col min="1" max="1" width="16.140625" style="1" customWidth="1"/>
    <col min="2" max="2" width="42.85546875" style="1" customWidth="1"/>
    <col min="3" max="3" width="23.5703125" style="1" customWidth="1"/>
    <col min="4" max="4" width="15.42578125" style="6" customWidth="1"/>
    <col min="5" max="5" width="19.42578125" style="6" customWidth="1"/>
    <col min="6" max="6" width="14.5703125" style="6" customWidth="1"/>
    <col min="7" max="7" width="71.5703125" style="1" customWidth="1"/>
    <col min="8" max="16384" width="9.140625" style="1"/>
  </cols>
  <sheetData>
    <row r="1" spans="1:7" ht="18.75" x14ac:dyDescent="0.3">
      <c r="A1" s="42" t="s">
        <v>33</v>
      </c>
      <c r="B1" s="42"/>
      <c r="C1" s="42"/>
      <c r="D1" s="42"/>
      <c r="E1" s="42"/>
      <c r="F1" s="42"/>
      <c r="G1" s="42"/>
    </row>
    <row r="2" spans="1:7" s="4" customFormat="1" ht="35.25" customHeight="1" x14ac:dyDescent="0.3">
      <c r="A2" s="3" t="s">
        <v>18</v>
      </c>
      <c r="B2" s="3" t="s">
        <v>12</v>
      </c>
      <c r="C2" s="3" t="s">
        <v>14</v>
      </c>
      <c r="D2" s="5" t="s">
        <v>15</v>
      </c>
      <c r="E2" s="5" t="s">
        <v>16</v>
      </c>
      <c r="F2" s="5" t="s">
        <v>17</v>
      </c>
      <c r="G2" s="2" t="s">
        <v>19</v>
      </c>
    </row>
    <row r="3" spans="1:7" ht="38.25" customHeight="1" x14ac:dyDescent="0.25">
      <c r="A3" s="30">
        <v>43983</v>
      </c>
      <c r="B3" s="31" t="s">
        <v>31</v>
      </c>
      <c r="C3" s="43" t="s">
        <v>56</v>
      </c>
      <c r="D3" s="34">
        <v>250000</v>
      </c>
      <c r="E3" s="32"/>
      <c r="F3" s="32">
        <v>250000</v>
      </c>
      <c r="G3" s="33" t="s">
        <v>31</v>
      </c>
    </row>
    <row r="4" spans="1:7" ht="34.5" customHeight="1" x14ac:dyDescent="0.25">
      <c r="A4" s="30" t="s">
        <v>34</v>
      </c>
      <c r="B4" s="31" t="s">
        <v>29</v>
      </c>
      <c r="C4" s="29" t="s">
        <v>57</v>
      </c>
      <c r="D4" s="34">
        <v>300</v>
      </c>
      <c r="E4" s="34">
        <v>5.7</v>
      </c>
      <c r="F4" s="32">
        <v>294.3</v>
      </c>
      <c r="G4" s="31" t="s">
        <v>45</v>
      </c>
    </row>
    <row r="5" spans="1:7" ht="14.25" customHeight="1" x14ac:dyDescent="0.25">
      <c r="A5" s="39" t="s">
        <v>34</v>
      </c>
      <c r="B5" s="38" t="s">
        <v>29</v>
      </c>
      <c r="C5" s="29" t="s">
        <v>21</v>
      </c>
      <c r="D5" s="34">
        <v>300</v>
      </c>
      <c r="E5" s="40">
        <v>15.2</v>
      </c>
      <c r="F5" s="41">
        <v>784.8</v>
      </c>
      <c r="G5" s="38" t="s">
        <v>46</v>
      </c>
    </row>
    <row r="6" spans="1:7" ht="16.5" customHeight="1" x14ac:dyDescent="0.25">
      <c r="A6" s="39"/>
      <c r="B6" s="38"/>
      <c r="C6" s="29" t="s">
        <v>22</v>
      </c>
      <c r="D6" s="34">
        <v>500</v>
      </c>
      <c r="E6" s="40"/>
      <c r="F6" s="41"/>
      <c r="G6" s="38"/>
    </row>
    <row r="7" spans="1:7" ht="30" customHeight="1" x14ac:dyDescent="0.25">
      <c r="A7" s="30" t="s">
        <v>36</v>
      </c>
      <c r="B7" s="31" t="s">
        <v>29</v>
      </c>
      <c r="C7" s="29" t="s">
        <v>58</v>
      </c>
      <c r="D7" s="34">
        <v>5000</v>
      </c>
      <c r="E7" s="34">
        <v>95</v>
      </c>
      <c r="F7" s="32">
        <v>4905</v>
      </c>
      <c r="G7" s="31" t="s">
        <v>47</v>
      </c>
    </row>
    <row r="8" spans="1:7" ht="22.5" customHeight="1" x14ac:dyDescent="0.25">
      <c r="A8" s="30" t="s">
        <v>49</v>
      </c>
      <c r="B8" s="27" t="s">
        <v>13</v>
      </c>
      <c r="C8" s="43" t="s">
        <v>11</v>
      </c>
      <c r="D8" s="34">
        <v>3000</v>
      </c>
      <c r="E8" s="34"/>
      <c r="F8" s="32">
        <v>3000</v>
      </c>
      <c r="G8" s="31" t="s">
        <v>20</v>
      </c>
    </row>
    <row r="9" spans="1:7" ht="23.25" customHeight="1" x14ac:dyDescent="0.25">
      <c r="A9" s="39" t="s">
        <v>41</v>
      </c>
      <c r="B9" s="38" t="s">
        <v>29</v>
      </c>
      <c r="C9" s="29" t="s">
        <v>30</v>
      </c>
      <c r="D9" s="34">
        <v>200</v>
      </c>
      <c r="E9" s="40">
        <v>98.8</v>
      </c>
      <c r="F9" s="41">
        <v>5101.2</v>
      </c>
      <c r="G9" s="38" t="s">
        <v>48</v>
      </c>
    </row>
    <row r="10" spans="1:7" ht="15.75" x14ac:dyDescent="0.25">
      <c r="A10" s="39"/>
      <c r="B10" s="38"/>
      <c r="C10" s="29" t="s">
        <v>23</v>
      </c>
      <c r="D10" s="34">
        <v>5000</v>
      </c>
      <c r="E10" s="40"/>
      <c r="F10" s="41"/>
      <c r="G10" s="38"/>
    </row>
    <row r="11" spans="1:7" ht="16.5" customHeight="1" x14ac:dyDescent="0.25">
      <c r="A11" s="30" t="s">
        <v>42</v>
      </c>
      <c r="B11" s="31" t="s">
        <v>52</v>
      </c>
      <c r="C11" s="43" t="s">
        <v>51</v>
      </c>
      <c r="D11" s="34">
        <v>70</v>
      </c>
      <c r="E11" s="34"/>
      <c r="F11" s="32">
        <v>70</v>
      </c>
      <c r="G11" s="31" t="s">
        <v>50</v>
      </c>
    </row>
    <row r="12" spans="1:7" ht="15.75" x14ac:dyDescent="0.25">
      <c r="A12" s="30" t="s">
        <v>42</v>
      </c>
      <c r="B12" s="31" t="s">
        <v>53</v>
      </c>
      <c r="C12" s="43" t="s">
        <v>54</v>
      </c>
      <c r="D12" s="34">
        <v>67000</v>
      </c>
      <c r="E12" s="34"/>
      <c r="F12" s="32">
        <v>67000</v>
      </c>
      <c r="G12" s="31" t="s">
        <v>55</v>
      </c>
    </row>
    <row r="13" spans="1:7" s="11" customFormat="1" ht="15.75" x14ac:dyDescent="0.25">
      <c r="A13" s="28"/>
      <c r="B13" s="8" t="s">
        <v>3</v>
      </c>
      <c r="C13" s="8"/>
      <c r="D13" s="35">
        <f>SUM(D3:D12)</f>
        <v>331370</v>
      </c>
      <c r="E13" s="35">
        <f>SUM(E3:E12)</f>
        <v>214.7</v>
      </c>
      <c r="F13" s="35">
        <f>SUM(F3:F12)</f>
        <v>331155.3</v>
      </c>
      <c r="G13" s="13"/>
    </row>
  </sheetData>
  <autoFilter ref="A2:G12"/>
  <mergeCells count="11">
    <mergeCell ref="A5:A6"/>
    <mergeCell ref="B5:B6"/>
    <mergeCell ref="E5:E6"/>
    <mergeCell ref="F5:F6"/>
    <mergeCell ref="G5:G6"/>
    <mergeCell ref="A9:A10"/>
    <mergeCell ref="B9:B10"/>
    <mergeCell ref="E9:E10"/>
    <mergeCell ref="F9:F10"/>
    <mergeCell ref="G9:G10"/>
    <mergeCell ref="A1:G1"/>
  </mergeCells>
  <hyperlinks>
    <hyperlink ref="C4" r:id="rId1"/>
    <hyperlink ref="C5" r:id="rId2"/>
    <hyperlink ref="C6" r:id="rId3"/>
    <hyperlink ref="C7" r:id="rId4"/>
    <hyperlink ref="C9" r:id="rId5"/>
    <hyperlink ref="C10" r:id="rId6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Надежда Николаевна</dc:creator>
  <cp:lastModifiedBy>Михайлова Надежда Николаевна</cp:lastModifiedBy>
  <dcterms:created xsi:type="dcterms:W3CDTF">2020-10-31T16:10:12Z</dcterms:created>
  <dcterms:modified xsi:type="dcterms:W3CDTF">2020-11-21T17:43:10Z</dcterms:modified>
</cp:coreProperties>
</file>