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Добрый мир\Программные расходы\2020\На сайт\"/>
    </mc:Choice>
  </mc:AlternateContent>
  <bookViews>
    <workbookView xWindow="0" yWindow="0" windowWidth="28800" windowHeight="12435" activeTab="1"/>
  </bookViews>
  <sheets>
    <sheet name="Расходы" sheetId="1" r:id="rId1"/>
    <sheet name="Доходы" sheetId="2" r:id="rId2"/>
  </sheets>
  <definedNames>
    <definedName name="_xlnm._FilterDatabase" localSheetId="1" hidden="1">Доходы!$A$2:$G$32</definedName>
    <definedName name="_xlnm._FilterDatabase" localSheetId="0" hidden="1">Расходы!$A$17:$C$39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2" i="1"/>
  <c r="C11" i="1"/>
  <c r="C10" i="1"/>
  <c r="C9" i="1"/>
  <c r="C8" i="1"/>
  <c r="C7" i="1"/>
  <c r="C5" i="1"/>
  <c r="C4" i="1"/>
  <c r="C30" i="1"/>
  <c r="C29" i="1"/>
  <c r="A5" i="1" l="1"/>
  <c r="A6" i="1"/>
  <c r="A7" i="1" s="1"/>
  <c r="A8" i="1" s="1"/>
  <c r="A9" i="1" s="1"/>
  <c r="A10" i="1" s="1"/>
  <c r="A11" i="1" s="1"/>
  <c r="A12" i="1" s="1"/>
  <c r="A13" i="1" s="1"/>
  <c r="C39" i="1"/>
  <c r="C14" i="1" l="1"/>
  <c r="F32" i="2" l="1"/>
  <c r="E32" i="2"/>
  <c r="D32" i="2"/>
</calcChain>
</file>

<file path=xl/sharedStrings.xml><?xml version="1.0" encoding="utf-8"?>
<sst xmlns="http://schemas.openxmlformats.org/spreadsheetml/2006/main" count="144" uniqueCount="87">
  <si>
    <t>Благотворительная помощь подопечным Фонда</t>
  </si>
  <si>
    <t>Оплата услуг платежных систем</t>
  </si>
  <si>
    <t>Оплата услуг связи</t>
  </si>
  <si>
    <t>Итого</t>
  </si>
  <si>
    <t>Наименование расхода</t>
  </si>
  <si>
    <t>Сумма, руб.</t>
  </si>
  <si>
    <t>№ п/п</t>
  </si>
  <si>
    <t>Оплата бухгалтерского обслуживания Фонда</t>
  </si>
  <si>
    <t>Оплата банковских комиссий</t>
  </si>
  <si>
    <t>Дата</t>
  </si>
  <si>
    <t>ИТОГО</t>
  </si>
  <si>
    <t>ТАП</t>
  </si>
  <si>
    <t>Платежная система</t>
  </si>
  <si>
    <t>ФИЛИАЛ № 3652 БАНКА ВТБ (ПАО)</t>
  </si>
  <si>
    <t>Плательщик</t>
  </si>
  <si>
    <t>Сумма платежа</t>
  </si>
  <si>
    <t>Банк удержал комиссию</t>
  </si>
  <si>
    <t>Получено на счет</t>
  </si>
  <si>
    <t>Дата зачисления денег на счет</t>
  </si>
  <si>
    <t>Назначение платежа</t>
  </si>
  <si>
    <t>Благотворительное пожертвование, НДС не облагается</t>
  </si>
  <si>
    <t>m_v@gmail.com</t>
  </si>
  <si>
    <t>a_s.p_m@yandex.ru</t>
  </si>
  <si>
    <t>s_a.n@gmail.com</t>
  </si>
  <si>
    <t>j_v_p_u@mail.ru</t>
  </si>
  <si>
    <t>b_m@mail.ru</t>
  </si>
  <si>
    <t>o_a.k_a@d_c.ru</t>
  </si>
  <si>
    <t>v_v@inbox.ru</t>
  </si>
  <si>
    <t>K_s@gmail.com</t>
  </si>
  <si>
    <t>a_v2@yandex.ru</t>
  </si>
  <si>
    <t>r_h@gmail.com</t>
  </si>
  <si>
    <t>n_a.n_a29.11@gmail.com</t>
  </si>
  <si>
    <t>e_r-s_v@mail.ru</t>
  </si>
  <si>
    <t>o_g.s_v@d_c.ru</t>
  </si>
  <si>
    <t>M_a.R_a@d_c.ru</t>
  </si>
  <si>
    <t>d_y.k_n@d_c.ru</t>
  </si>
  <si>
    <t>o_a.k_k@mail.ru</t>
  </si>
  <si>
    <t>Оплата банковских комиссий (за счет субсидии ПТО)</t>
  </si>
  <si>
    <t>НДФЛ</t>
  </si>
  <si>
    <t>Страховые взносы</t>
  </si>
  <si>
    <t>Оплата аренды помещения и коммунальных услуг</t>
  </si>
  <si>
    <t>Приобретение материалов для занятий с детьми (за счет субсидии ПТО)</t>
  </si>
  <si>
    <t>Оплата труда специалистов за работу с благополучателями Фонда</t>
  </si>
  <si>
    <t>Всего за апрель 2020 года</t>
  </si>
  <si>
    <t>Выписка из банковских счетов за апрель 2020 года</t>
  </si>
  <si>
    <t>02.04.2020</t>
  </si>
  <si>
    <t>07.04.2020</t>
  </si>
  <si>
    <t>13.04.2020</t>
  </si>
  <si>
    <t>14.04.2020</t>
  </si>
  <si>
    <t>20.04.2020</t>
  </si>
  <si>
    <t>21.04.2020</t>
  </si>
  <si>
    <t>22.04.2020</t>
  </si>
  <si>
    <t>23.04.2020</t>
  </si>
  <si>
    <t>27.04.2020</t>
  </si>
  <si>
    <t>28.04.2020</t>
  </si>
  <si>
    <t>Терминал № 99993511, Дата операций 02.04.2020, Операций 1, Сумма 300, Комиссия Банка 5,7. Без НДС</t>
  </si>
  <si>
    <t>Терминал № 99993510, Дата операций 02.04.2020, Операций 4, Сумма 2300, Комиссия Банка 43,7. Без НДС</t>
  </si>
  <si>
    <t>Терминал № 99993510, Дата операций 07.04.2020, Операций 1, Сумма 500, Комиссия Банка 9,5. Без НДС</t>
  </si>
  <si>
    <t>Терминал № 99993510, Дата операций 13.04.2020, Операций 1, Сумма 100, Комиссия Банка 1,9. Без НДС</t>
  </si>
  <si>
    <t>Терминал № 99993510, Дата операций 14.04.2020, Операций 1, Сумма 500, Комиссия Банка 9,5. Без НДС</t>
  </si>
  <si>
    <t>Терминал № 99993511, Дата операций 20.04.2020, Операций 2, Сумма 500, Комиссия Банка 9,5. Без НДС</t>
  </si>
  <si>
    <t>Терминал № 99993510, Дата операций 20.04.2020, Операций 7, Сумма 12700, Комиссия Банка 241,3. Без НДС</t>
  </si>
  <si>
    <t>Терминал № 99993510, Дата операций 21.04.2020, Операций 1, Сумма 500, Комиссия Банка 9,5. Без НДС</t>
  </si>
  <si>
    <t>Терминал № 99993511, Дата операций 21.04.2020, Операций 1, Сумма 5000, Комиссия Банка 95. Без НДС</t>
  </si>
  <si>
    <t>Терминал № 99993510, Дата операций 22.04.2020, Операций 1, Сумма 500, Комиссия Банка 9,5. Без НДС</t>
  </si>
  <si>
    <t>Терминал № 99993510, Дата операций 23.04.2020, Операций 2, Сумма 600, Комиссия Банка 11,4. Без НДС</t>
  </si>
  <si>
    <t>Терминал № 99993510, Дата операций 27.04.2020, Операций 4, Сумма 3550, Комиссия Банка 67,45. Без НДС</t>
  </si>
  <si>
    <t>Терминал № 99993510, Дата операций 28.04.2020, Операций 1, Сумма 100, Комиссия Банка 1,9. Без НДС</t>
  </si>
  <si>
    <t>k_a-a_l@mail.ru</t>
  </si>
  <si>
    <t>e_a.24@mail.ru</t>
  </si>
  <si>
    <t>u_-101@yandex.ru</t>
  </si>
  <si>
    <t>w_k@gmail.com</t>
  </si>
  <si>
    <t>D_y73@mail.ru</t>
  </si>
  <si>
    <t>l_s2572@gmail.com</t>
  </si>
  <si>
    <t>G_n.p_r@gmail.com</t>
  </si>
  <si>
    <t>a_i@mail.ru</t>
  </si>
  <si>
    <t>i.a_12@yandex.ru</t>
  </si>
  <si>
    <t>o_g63_r@yandex.ru</t>
  </si>
  <si>
    <t>Благотворительное пожертвование юридического лица</t>
  </si>
  <si>
    <t>Юнителлер (ПАО "АК БАРС" БАНК)</t>
  </si>
  <si>
    <t>08.04.2020</t>
  </si>
  <si>
    <t>09.04.2020</t>
  </si>
  <si>
    <t>16.04.2020</t>
  </si>
  <si>
    <t>17.04.2020</t>
  </si>
  <si>
    <t>30.04.2020</t>
  </si>
  <si>
    <t>Оплата труда дефектолога за работу с благополучателями Фонда</t>
  </si>
  <si>
    <t>Поступления на расчетные счета БФ "Добрый мир" за апрель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</si>
</sst>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name val="Times New Roman"/>
      <family val="2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 applyFill="1"/>
    <xf numFmtId="0" fontId="3" fillId="0" borderId="0" xfId="0" applyFont="1" applyFill="1"/>
    <xf numFmtId="49" fontId="4" fillId="0" borderId="1" xfId="0" applyNumberFormat="1" applyFont="1" applyFill="1" applyBorder="1" applyAlignment="1" applyProtection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3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0" fontId="6" fillId="0" borderId="1" xfId="0" applyFont="1" applyBorder="1"/>
    <xf numFmtId="0" fontId="9" fillId="0" borderId="1" xfId="0" applyNumberFormat="1" applyFont="1" applyFill="1" applyBorder="1" applyAlignment="1" applyProtection="1">
      <alignment horizontal="left" wrapText="1"/>
    </xf>
    <xf numFmtId="0" fontId="11" fillId="0" borderId="1" xfId="0" applyFont="1" applyFill="1" applyBorder="1"/>
    <xf numFmtId="0" fontId="6" fillId="2" borderId="0" xfId="0" applyFont="1" applyFill="1"/>
    <xf numFmtId="0" fontId="9" fillId="2" borderId="1" xfId="0" applyNumberFormat="1" applyFont="1" applyFill="1" applyBorder="1" applyAlignment="1" applyProtection="1">
      <alignment horizontal="left" wrapText="1"/>
    </xf>
    <xf numFmtId="0" fontId="11" fillId="0" borderId="0" xfId="0" applyFont="1" applyFill="1"/>
    <xf numFmtId="0" fontId="12" fillId="2" borderId="1" xfId="0" applyFont="1" applyFill="1" applyBorder="1"/>
    <xf numFmtId="2" fontId="5" fillId="2" borderId="1" xfId="0" applyNumberFormat="1" applyFont="1" applyFill="1" applyBorder="1" applyAlignment="1" applyProtection="1">
      <alignment horizontal="right" vertical="top" wrapText="1"/>
    </xf>
    <xf numFmtId="2" fontId="5" fillId="2" borderId="1" xfId="0" applyNumberFormat="1" applyFont="1" applyFill="1" applyBorder="1" applyAlignment="1">
      <alignment horizontal="right" vertical="top"/>
    </xf>
    <xf numFmtId="2" fontId="11" fillId="0" borderId="1" xfId="0" applyNumberFormat="1" applyFont="1" applyFill="1" applyBorder="1" applyAlignment="1">
      <alignment horizontal="right" vertical="top"/>
    </xf>
    <xf numFmtId="49" fontId="11" fillId="0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/>
    <xf numFmtId="0" fontId="8" fillId="2" borderId="1" xfId="0" applyFont="1" applyFill="1" applyBorder="1"/>
    <xf numFmtId="164" fontId="8" fillId="2" borderId="1" xfId="0" applyNumberFormat="1" applyFont="1" applyFill="1" applyBorder="1"/>
    <xf numFmtId="0" fontId="8" fillId="2" borderId="0" xfId="0" applyFont="1" applyFill="1"/>
    <xf numFmtId="164" fontId="6" fillId="2" borderId="1" xfId="0" applyNumberFormat="1" applyFont="1" applyFill="1" applyBorder="1"/>
    <xf numFmtId="0" fontId="7" fillId="2" borderId="1" xfId="0" applyFont="1" applyFill="1" applyBorder="1"/>
    <xf numFmtId="164" fontId="7" fillId="2" borderId="1" xfId="0" applyNumberFormat="1" applyFont="1" applyFill="1" applyBorder="1"/>
    <xf numFmtId="0" fontId="7" fillId="2" borderId="0" xfId="0" applyFont="1" applyFill="1"/>
    <xf numFmtId="164" fontId="6" fillId="2" borderId="0" xfId="0" applyNumberFormat="1" applyFont="1" applyFill="1"/>
    <xf numFmtId="0" fontId="13" fillId="2" borderId="1" xfId="0" applyFont="1" applyFill="1" applyBorder="1"/>
    <xf numFmtId="164" fontId="13" fillId="2" borderId="1" xfId="0" applyNumberFormat="1" applyFont="1" applyFill="1" applyBorder="1"/>
    <xf numFmtId="0" fontId="13" fillId="2" borderId="0" xfId="0" applyFont="1" applyFill="1"/>
    <xf numFmtId="0" fontId="12" fillId="0" borderId="1" xfId="0" applyFont="1" applyBorder="1"/>
    <xf numFmtId="14" fontId="9" fillId="2" borderId="1" xfId="0" applyNumberFormat="1" applyFont="1" applyFill="1" applyBorder="1" applyAlignment="1" applyProtection="1">
      <alignment horizontal="left" vertical="top" wrapText="1"/>
    </xf>
    <xf numFmtId="14" fontId="10" fillId="2" borderId="1" xfId="0" applyNumberFormat="1" applyFont="1" applyFill="1" applyBorder="1" applyAlignment="1" applyProtection="1">
      <alignment horizontal="left" vertical="top" wrapText="1"/>
    </xf>
    <xf numFmtId="0" fontId="7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right" vertical="top"/>
    </xf>
    <xf numFmtId="0" fontId="14" fillId="0" borderId="2" xfId="0" applyFont="1" applyFill="1" applyBorder="1" applyAlignment="1">
      <alignment horizontal="center"/>
    </xf>
    <xf numFmtId="0" fontId="14" fillId="0" borderId="0" xfId="0" applyFont="1" applyFill="1"/>
    <xf numFmtId="14" fontId="9" fillId="0" borderId="1" xfId="0" applyNumberFormat="1" applyFont="1" applyFill="1" applyBorder="1" applyAlignment="1" applyProtection="1">
      <alignment horizontal="center" vertical="top" wrapText="1"/>
    </xf>
    <xf numFmtId="14" fontId="9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0" applyFont="1" applyFill="1" applyBorder="1"/>
    <xf numFmtId="0" fontId="9" fillId="0" borderId="1" xfId="0" applyNumberFormat="1" applyFont="1" applyFill="1" applyBorder="1" applyAlignment="1" applyProtection="1">
      <alignment horizontal="left" vertical="top" wrapText="1"/>
    </xf>
    <xf numFmtId="0" fontId="9" fillId="0" borderId="4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horizontal="left" vertical="top" wrapText="1"/>
    </xf>
    <xf numFmtId="0" fontId="9" fillId="0" borderId="6" xfId="0" applyNumberFormat="1" applyFont="1" applyFill="1" applyBorder="1" applyAlignment="1" applyProtection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 applyProtection="1">
      <alignment horizontal="left" wrapText="1"/>
    </xf>
    <xf numFmtId="0" fontId="5" fillId="2" borderId="1" xfId="1" applyFont="1" applyFill="1" applyBorder="1"/>
    <xf numFmtId="4" fontId="10" fillId="3" borderId="1" xfId="0" applyNumberFormat="1" applyFont="1" applyFill="1" applyBorder="1" applyAlignment="1" applyProtection="1">
      <alignment horizontal="right" vertical="top" wrapText="1"/>
    </xf>
    <xf numFmtId="4" fontId="10" fillId="3" borderId="1" xfId="0" applyNumberFormat="1" applyFont="1" applyFill="1" applyBorder="1" applyAlignment="1" applyProtection="1">
      <alignment horizontal="right" vertical="top" wrapText="1"/>
    </xf>
    <xf numFmtId="49" fontId="9" fillId="0" borderId="1" xfId="0" applyNumberFormat="1" applyFont="1" applyFill="1" applyBorder="1" applyAlignment="1" applyProtection="1">
      <alignment horizontal="left" vertical="top" wrapText="1"/>
    </xf>
    <xf numFmtId="49" fontId="9" fillId="0" borderId="1" xfId="0" applyNumberFormat="1" applyFont="1" applyFill="1" applyBorder="1" applyAlignment="1" applyProtection="1">
      <alignment horizontal="left" vertical="top" wrapText="1"/>
    </xf>
    <xf numFmtId="14" fontId="9" fillId="2" borderId="3" xfId="0" applyNumberFormat="1" applyFont="1" applyFill="1" applyBorder="1" applyAlignment="1" applyProtection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o_a.k_a@d_c.ru" TargetMode="External"/><Relationship Id="rId13" Type="http://schemas.openxmlformats.org/officeDocument/2006/relationships/hyperlink" Target="mailto:r_h@gmail.com" TargetMode="External"/><Relationship Id="rId18" Type="http://schemas.openxmlformats.org/officeDocument/2006/relationships/hyperlink" Target="mailto:D_y73@mail.ru" TargetMode="External"/><Relationship Id="rId26" Type="http://schemas.openxmlformats.org/officeDocument/2006/relationships/hyperlink" Target="mailto:o_a.k_k@mail.ru" TargetMode="External"/><Relationship Id="rId3" Type="http://schemas.openxmlformats.org/officeDocument/2006/relationships/hyperlink" Target="mailto:s_a.n@gmail.com" TargetMode="External"/><Relationship Id="rId21" Type="http://schemas.openxmlformats.org/officeDocument/2006/relationships/hyperlink" Target="mailto:l_s2572@gmail.com" TargetMode="External"/><Relationship Id="rId7" Type="http://schemas.openxmlformats.org/officeDocument/2006/relationships/hyperlink" Target="mailto:b_m@mail.ru" TargetMode="External"/><Relationship Id="rId12" Type="http://schemas.openxmlformats.org/officeDocument/2006/relationships/hyperlink" Target="mailto:a_v2@yandex.ru" TargetMode="External"/><Relationship Id="rId17" Type="http://schemas.openxmlformats.org/officeDocument/2006/relationships/hyperlink" Target="mailto:K_s@gmail.com" TargetMode="External"/><Relationship Id="rId25" Type="http://schemas.openxmlformats.org/officeDocument/2006/relationships/hyperlink" Target="mailto:i.a_12@yandex.ru" TargetMode="External"/><Relationship Id="rId2" Type="http://schemas.openxmlformats.org/officeDocument/2006/relationships/hyperlink" Target="mailto:a_s.p_m@yandex.ru" TargetMode="External"/><Relationship Id="rId16" Type="http://schemas.openxmlformats.org/officeDocument/2006/relationships/hyperlink" Target="mailto:v_v@inbox.ru" TargetMode="External"/><Relationship Id="rId20" Type="http://schemas.openxmlformats.org/officeDocument/2006/relationships/hyperlink" Target="mailto:M_a.R_a@d_c.ru" TargetMode="External"/><Relationship Id="rId1" Type="http://schemas.openxmlformats.org/officeDocument/2006/relationships/hyperlink" Target="mailto:m_v@gmail.com" TargetMode="External"/><Relationship Id="rId6" Type="http://schemas.openxmlformats.org/officeDocument/2006/relationships/hyperlink" Target="mailto:k_a-a_l@mail.ru" TargetMode="External"/><Relationship Id="rId11" Type="http://schemas.openxmlformats.org/officeDocument/2006/relationships/hyperlink" Target="mailto:u_-101@yandex.ru" TargetMode="External"/><Relationship Id="rId24" Type="http://schemas.openxmlformats.org/officeDocument/2006/relationships/hyperlink" Target="mailto:a_i@mail.ru" TargetMode="External"/><Relationship Id="rId5" Type="http://schemas.openxmlformats.org/officeDocument/2006/relationships/hyperlink" Target="mailto:o_g.s_v@d_c.ru" TargetMode="External"/><Relationship Id="rId15" Type="http://schemas.openxmlformats.org/officeDocument/2006/relationships/hyperlink" Target="mailto:w_k@gmail.com" TargetMode="External"/><Relationship Id="rId23" Type="http://schemas.openxmlformats.org/officeDocument/2006/relationships/hyperlink" Target="mailto:G_n.p_r@gmail.com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e_a.24@mail.ru" TargetMode="External"/><Relationship Id="rId19" Type="http://schemas.openxmlformats.org/officeDocument/2006/relationships/hyperlink" Target="mailto:d_y.k_n@d_c.ru" TargetMode="External"/><Relationship Id="rId4" Type="http://schemas.openxmlformats.org/officeDocument/2006/relationships/hyperlink" Target="mailto:j_v_p_u@mail.ru" TargetMode="External"/><Relationship Id="rId9" Type="http://schemas.openxmlformats.org/officeDocument/2006/relationships/hyperlink" Target="mailto:e_r-s_v@mail.ru" TargetMode="External"/><Relationship Id="rId14" Type="http://schemas.openxmlformats.org/officeDocument/2006/relationships/hyperlink" Target="mailto:n_a.n_a29.11@gmail.com" TargetMode="External"/><Relationship Id="rId22" Type="http://schemas.openxmlformats.org/officeDocument/2006/relationships/hyperlink" Target="mailto:o_g.s_v@d_c.ru" TargetMode="External"/><Relationship Id="rId27" Type="http://schemas.openxmlformats.org/officeDocument/2006/relationships/hyperlink" Target="mailto:o_g63_r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14" sqref="C14"/>
    </sheetView>
  </sheetViews>
  <sheetFormatPr defaultRowHeight="15.75" x14ac:dyDescent="0.25"/>
  <cols>
    <col min="1" max="1" width="14.85546875" style="11" customWidth="1"/>
    <col min="2" max="2" width="122.85546875" style="11" customWidth="1"/>
    <col min="3" max="3" width="18.140625" style="27" customWidth="1"/>
    <col min="4" max="16384" width="9.140625" style="11"/>
  </cols>
  <sheetData>
    <row r="1" spans="1:3" ht="18.75" x14ac:dyDescent="0.3">
      <c r="A1" s="34" t="s">
        <v>43</v>
      </c>
      <c r="B1" s="34"/>
      <c r="C1" s="34"/>
    </row>
    <row r="2" spans="1:3" s="22" customFormat="1" x14ac:dyDescent="0.25">
      <c r="A2" s="20" t="s">
        <v>6</v>
      </c>
      <c r="B2" s="20" t="s">
        <v>4</v>
      </c>
      <c r="C2" s="21" t="s">
        <v>5</v>
      </c>
    </row>
    <row r="3" spans="1:3" x14ac:dyDescent="0.25">
      <c r="A3" s="19"/>
      <c r="B3" s="19"/>
      <c r="C3" s="23"/>
    </row>
    <row r="4" spans="1:3" x14ac:dyDescent="0.25">
      <c r="A4" s="31">
        <v>1</v>
      </c>
      <c r="B4" s="31" t="s">
        <v>0</v>
      </c>
      <c r="C4" s="23">
        <f>C22+C23+C24+C26+C27+C28+C32</f>
        <v>413123.05</v>
      </c>
    </row>
    <row r="5" spans="1:3" x14ac:dyDescent="0.25">
      <c r="A5" s="31">
        <f>A4+1</f>
        <v>2</v>
      </c>
      <c r="B5" s="9" t="s">
        <v>38</v>
      </c>
      <c r="C5" s="23">
        <f>C29</f>
        <v>179</v>
      </c>
    </row>
    <row r="6" spans="1:3" x14ac:dyDescent="0.25">
      <c r="A6" s="31">
        <f t="shared" ref="A6:A13" si="0">1+A5</f>
        <v>3</v>
      </c>
      <c r="B6" s="31" t="s">
        <v>40</v>
      </c>
      <c r="C6" s="23"/>
    </row>
    <row r="7" spans="1:3" x14ac:dyDescent="0.25">
      <c r="A7" s="31">
        <f t="shared" si="0"/>
        <v>4</v>
      </c>
      <c r="B7" s="31" t="s">
        <v>8</v>
      </c>
      <c r="C7" s="23">
        <f>C18+C19+C33+C36+C37+C38</f>
        <v>1379</v>
      </c>
    </row>
    <row r="8" spans="1:3" x14ac:dyDescent="0.25">
      <c r="A8" s="31">
        <f t="shared" si="0"/>
        <v>5</v>
      </c>
      <c r="B8" s="31" t="s">
        <v>7</v>
      </c>
      <c r="C8" s="23">
        <f>C35</f>
        <v>6000</v>
      </c>
    </row>
    <row r="9" spans="1:3" x14ac:dyDescent="0.25">
      <c r="A9" s="31">
        <f t="shared" si="0"/>
        <v>6</v>
      </c>
      <c r="B9" s="8" t="s">
        <v>42</v>
      </c>
      <c r="C9" s="23">
        <f>C31</f>
        <v>1201</v>
      </c>
    </row>
    <row r="10" spans="1:3" x14ac:dyDescent="0.25">
      <c r="A10" s="31">
        <f t="shared" si="0"/>
        <v>7</v>
      </c>
      <c r="B10" s="31" t="s">
        <v>1</v>
      </c>
      <c r="C10" s="23">
        <f>C25</f>
        <v>82.25</v>
      </c>
    </row>
    <row r="11" spans="1:3" x14ac:dyDescent="0.25">
      <c r="A11" s="31">
        <f t="shared" si="0"/>
        <v>8</v>
      </c>
      <c r="B11" s="31" t="s">
        <v>2</v>
      </c>
      <c r="C11" s="23">
        <f>C21+C34</f>
        <v>4500</v>
      </c>
    </row>
    <row r="12" spans="1:3" x14ac:dyDescent="0.25">
      <c r="A12" s="31">
        <f t="shared" si="0"/>
        <v>9</v>
      </c>
      <c r="B12" s="31" t="s">
        <v>41</v>
      </c>
      <c r="C12" s="23">
        <f>C20</f>
        <v>4040</v>
      </c>
    </row>
    <row r="13" spans="1:3" x14ac:dyDescent="0.25">
      <c r="A13" s="31">
        <f t="shared" si="0"/>
        <v>10</v>
      </c>
      <c r="B13" s="9" t="s">
        <v>39</v>
      </c>
      <c r="C13" s="23">
        <f>C30</f>
        <v>276</v>
      </c>
    </row>
    <row r="14" spans="1:3" s="26" customFormat="1" ht="18.75" x14ac:dyDescent="0.3">
      <c r="A14" s="24"/>
      <c r="B14" s="24" t="s">
        <v>3</v>
      </c>
      <c r="C14" s="25">
        <f>SUM(C4:C13)</f>
        <v>430780.3</v>
      </c>
    </row>
    <row r="16" spans="1:3" s="26" customFormat="1" ht="18.75" x14ac:dyDescent="0.3">
      <c r="A16" s="34" t="s">
        <v>44</v>
      </c>
      <c r="B16" s="34"/>
      <c r="C16" s="34"/>
    </row>
    <row r="17" spans="1:3" s="22" customFormat="1" x14ac:dyDescent="0.25">
      <c r="A17" s="20" t="s">
        <v>9</v>
      </c>
      <c r="B17" s="20" t="s">
        <v>4</v>
      </c>
      <c r="C17" s="21" t="s">
        <v>5</v>
      </c>
    </row>
    <row r="18" spans="1:3" x14ac:dyDescent="0.25">
      <c r="A18" s="33" t="s">
        <v>45</v>
      </c>
      <c r="B18" s="14" t="s">
        <v>37</v>
      </c>
      <c r="C18" s="14">
        <v>90</v>
      </c>
    </row>
    <row r="19" spans="1:3" x14ac:dyDescent="0.25">
      <c r="A19" s="32" t="s">
        <v>46</v>
      </c>
      <c r="B19" s="14" t="s">
        <v>37</v>
      </c>
      <c r="C19" s="14">
        <v>500</v>
      </c>
    </row>
    <row r="20" spans="1:3" x14ac:dyDescent="0.25">
      <c r="A20" s="32" t="s">
        <v>46</v>
      </c>
      <c r="B20" s="14" t="s">
        <v>41</v>
      </c>
      <c r="C20" s="14">
        <v>4040</v>
      </c>
    </row>
    <row r="21" spans="1:3" x14ac:dyDescent="0.25">
      <c r="A21" s="32" t="s">
        <v>80</v>
      </c>
      <c r="B21" s="14" t="s">
        <v>2</v>
      </c>
      <c r="C21" s="14">
        <v>2000</v>
      </c>
    </row>
    <row r="22" spans="1:3" x14ac:dyDescent="0.25">
      <c r="A22" s="32" t="s">
        <v>80</v>
      </c>
      <c r="B22" s="14" t="s">
        <v>0</v>
      </c>
      <c r="C22" s="14">
        <v>5000</v>
      </c>
    </row>
    <row r="23" spans="1:3" x14ac:dyDescent="0.25">
      <c r="A23" s="32" t="s">
        <v>80</v>
      </c>
      <c r="B23" s="14" t="s">
        <v>0</v>
      </c>
      <c r="C23" s="14">
        <v>96250</v>
      </c>
    </row>
    <row r="24" spans="1:3" x14ac:dyDescent="0.25">
      <c r="A24" s="32" t="s">
        <v>80</v>
      </c>
      <c r="B24" s="14" t="s">
        <v>0</v>
      </c>
      <c r="C24" s="14">
        <v>292400</v>
      </c>
    </row>
    <row r="25" spans="1:3" x14ac:dyDescent="0.25">
      <c r="A25" s="32" t="s">
        <v>81</v>
      </c>
      <c r="B25" s="14" t="s">
        <v>1</v>
      </c>
      <c r="C25" s="14">
        <v>82.25</v>
      </c>
    </row>
    <row r="26" spans="1:3" x14ac:dyDescent="0.25">
      <c r="A26" s="32" t="s">
        <v>48</v>
      </c>
      <c r="B26" s="14" t="s">
        <v>0</v>
      </c>
      <c r="C26" s="14">
        <v>9767.07</v>
      </c>
    </row>
    <row r="27" spans="1:3" x14ac:dyDescent="0.25">
      <c r="A27" s="32" t="s">
        <v>82</v>
      </c>
      <c r="B27" s="14" t="s">
        <v>0</v>
      </c>
      <c r="C27" s="14">
        <v>1180</v>
      </c>
    </row>
    <row r="28" spans="1:3" x14ac:dyDescent="0.25">
      <c r="A28" s="32" t="s">
        <v>82</v>
      </c>
      <c r="B28" s="14" t="s">
        <v>0</v>
      </c>
      <c r="C28" s="14">
        <v>3768</v>
      </c>
    </row>
    <row r="29" spans="1:3" x14ac:dyDescent="0.25">
      <c r="A29" s="32" t="s">
        <v>83</v>
      </c>
      <c r="B29" s="12" t="s">
        <v>38</v>
      </c>
      <c r="C29" s="14">
        <f>89+90</f>
        <v>179</v>
      </c>
    </row>
    <row r="30" spans="1:3" x14ac:dyDescent="0.25">
      <c r="A30" s="32" t="s">
        <v>83</v>
      </c>
      <c r="B30" s="12" t="s">
        <v>39</v>
      </c>
      <c r="C30" s="14">
        <f>138*2</f>
        <v>276</v>
      </c>
    </row>
    <row r="31" spans="1:3" x14ac:dyDescent="0.25">
      <c r="A31" s="32" t="s">
        <v>83</v>
      </c>
      <c r="B31" s="14" t="s">
        <v>85</v>
      </c>
      <c r="C31" s="14">
        <v>1201</v>
      </c>
    </row>
    <row r="32" spans="1:3" x14ac:dyDescent="0.25">
      <c r="A32" s="32" t="s">
        <v>49</v>
      </c>
      <c r="B32" s="14" t="s">
        <v>0</v>
      </c>
      <c r="C32" s="14">
        <v>4757.9799999999996</v>
      </c>
    </row>
    <row r="33" spans="1:3" x14ac:dyDescent="0.25">
      <c r="A33" s="54" t="s">
        <v>49</v>
      </c>
      <c r="B33" s="14" t="s">
        <v>8</v>
      </c>
      <c r="C33" s="14">
        <v>100</v>
      </c>
    </row>
    <row r="34" spans="1:3" x14ac:dyDescent="0.25">
      <c r="A34" s="54" t="s">
        <v>53</v>
      </c>
      <c r="B34" s="14" t="s">
        <v>2</v>
      </c>
      <c r="C34" s="14">
        <v>2500</v>
      </c>
    </row>
    <row r="35" spans="1:3" x14ac:dyDescent="0.25">
      <c r="A35" s="54" t="s">
        <v>53</v>
      </c>
      <c r="B35" s="14" t="s">
        <v>7</v>
      </c>
      <c r="C35" s="14">
        <v>6000</v>
      </c>
    </row>
    <row r="36" spans="1:3" x14ac:dyDescent="0.25">
      <c r="A36" s="54" t="s">
        <v>53</v>
      </c>
      <c r="B36" s="14" t="s">
        <v>8</v>
      </c>
      <c r="C36" s="14">
        <v>100</v>
      </c>
    </row>
    <row r="37" spans="1:3" x14ac:dyDescent="0.25">
      <c r="A37" s="54" t="s">
        <v>84</v>
      </c>
      <c r="B37" s="14" t="s">
        <v>8</v>
      </c>
      <c r="C37" s="14">
        <v>99</v>
      </c>
    </row>
    <row r="38" spans="1:3" x14ac:dyDescent="0.25">
      <c r="A38" s="54" t="s">
        <v>84</v>
      </c>
      <c r="B38" s="14" t="s">
        <v>8</v>
      </c>
      <c r="C38" s="14">
        <v>490</v>
      </c>
    </row>
    <row r="39" spans="1:3" s="30" customFormat="1" x14ac:dyDescent="0.25">
      <c r="A39" s="28"/>
      <c r="B39" s="28" t="s">
        <v>10</v>
      </c>
      <c r="C39" s="29">
        <f>SUM(C18:C38)</f>
        <v>430780.3</v>
      </c>
    </row>
  </sheetData>
  <autoFilter ref="A17:C39"/>
  <mergeCells count="2">
    <mergeCell ref="A1:C1"/>
    <mergeCell ref="A16:C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A2" sqref="A2"/>
    </sheetView>
  </sheetViews>
  <sheetFormatPr defaultRowHeight="15" x14ac:dyDescent="0.25"/>
  <cols>
    <col min="1" max="1" width="16.140625" style="1" customWidth="1"/>
    <col min="2" max="2" width="42.85546875" style="1" customWidth="1"/>
    <col min="3" max="3" width="23.5703125" style="1" customWidth="1"/>
    <col min="4" max="4" width="15.42578125" style="7" customWidth="1"/>
    <col min="5" max="5" width="19.42578125" style="7" customWidth="1"/>
    <col min="6" max="6" width="14.5703125" style="7" customWidth="1"/>
    <col min="7" max="7" width="71.5703125" style="1" customWidth="1"/>
    <col min="8" max="16384" width="9.140625" style="1"/>
  </cols>
  <sheetData>
    <row r="1" spans="1:7" s="37" customFormat="1" ht="18.75" x14ac:dyDescent="0.3">
      <c r="A1" s="36" t="s">
        <v>86</v>
      </c>
      <c r="B1" s="36"/>
      <c r="C1" s="36"/>
      <c r="D1" s="36"/>
      <c r="E1" s="36"/>
      <c r="F1" s="36"/>
      <c r="G1" s="36"/>
    </row>
    <row r="2" spans="1:7" s="5" customFormat="1" ht="35.25" customHeight="1" x14ac:dyDescent="0.3">
      <c r="A2" s="4" t="s">
        <v>18</v>
      </c>
      <c r="B2" s="4" t="s">
        <v>12</v>
      </c>
      <c r="C2" s="4" t="s">
        <v>14</v>
      </c>
      <c r="D2" s="6" t="s">
        <v>15</v>
      </c>
      <c r="E2" s="6" t="s">
        <v>16</v>
      </c>
      <c r="F2" s="6" t="s">
        <v>17</v>
      </c>
      <c r="G2" s="3" t="s">
        <v>19</v>
      </c>
    </row>
    <row r="3" spans="1:7" ht="31.5" x14ac:dyDescent="0.25">
      <c r="A3" s="38" t="s">
        <v>45</v>
      </c>
      <c r="B3" s="41" t="s">
        <v>79</v>
      </c>
      <c r="C3" s="49" t="s">
        <v>21</v>
      </c>
      <c r="D3" s="16">
        <v>300</v>
      </c>
      <c r="E3" s="15">
        <v>5.7</v>
      </c>
      <c r="F3" s="50">
        <v>294.3</v>
      </c>
      <c r="G3" s="52" t="s">
        <v>55</v>
      </c>
    </row>
    <row r="4" spans="1:7" ht="13.5" customHeight="1" x14ac:dyDescent="0.25">
      <c r="A4" s="39" t="s">
        <v>45</v>
      </c>
      <c r="B4" s="42" t="s">
        <v>79</v>
      </c>
      <c r="C4" s="49" t="s">
        <v>22</v>
      </c>
      <c r="D4" s="16">
        <v>300</v>
      </c>
      <c r="E4" s="35">
        <v>43.7</v>
      </c>
      <c r="F4" s="51">
        <v>2256.3000000000002</v>
      </c>
      <c r="G4" s="53" t="s">
        <v>56</v>
      </c>
    </row>
    <row r="5" spans="1:7" ht="15.75" x14ac:dyDescent="0.25">
      <c r="A5" s="39"/>
      <c r="B5" s="43"/>
      <c r="C5" s="49" t="s">
        <v>23</v>
      </c>
      <c r="D5" s="16">
        <v>1000</v>
      </c>
      <c r="E5" s="35"/>
      <c r="F5" s="51"/>
      <c r="G5" s="53"/>
    </row>
    <row r="6" spans="1:7" ht="15.75" x14ac:dyDescent="0.25">
      <c r="A6" s="39"/>
      <c r="B6" s="43"/>
      <c r="C6" s="49" t="s">
        <v>24</v>
      </c>
      <c r="D6" s="16">
        <v>500</v>
      </c>
      <c r="E6" s="35"/>
      <c r="F6" s="51"/>
      <c r="G6" s="53"/>
    </row>
    <row r="7" spans="1:7" ht="15.75" x14ac:dyDescent="0.25">
      <c r="A7" s="39"/>
      <c r="B7" s="44"/>
      <c r="C7" s="49" t="s">
        <v>33</v>
      </c>
      <c r="D7" s="16">
        <v>500</v>
      </c>
      <c r="E7" s="35"/>
      <c r="F7" s="51"/>
      <c r="G7" s="53"/>
    </row>
    <row r="8" spans="1:7" ht="39.75" customHeight="1" x14ac:dyDescent="0.25">
      <c r="A8" s="38" t="s">
        <v>46</v>
      </c>
      <c r="B8" s="41" t="s">
        <v>79</v>
      </c>
      <c r="C8" s="49" t="s">
        <v>68</v>
      </c>
      <c r="D8" s="16">
        <v>500</v>
      </c>
      <c r="E8" s="16">
        <v>9.5</v>
      </c>
      <c r="F8" s="50">
        <v>490.5</v>
      </c>
      <c r="G8" s="52" t="s">
        <v>57</v>
      </c>
    </row>
    <row r="9" spans="1:7" ht="31.5" x14ac:dyDescent="0.25">
      <c r="A9" s="38" t="s">
        <v>47</v>
      </c>
      <c r="B9" s="41" t="s">
        <v>79</v>
      </c>
      <c r="C9" s="49" t="s">
        <v>25</v>
      </c>
      <c r="D9" s="16">
        <v>100</v>
      </c>
      <c r="E9" s="16">
        <v>1.9</v>
      </c>
      <c r="F9" s="50">
        <v>98.1</v>
      </c>
      <c r="G9" s="52" t="s">
        <v>58</v>
      </c>
    </row>
    <row r="10" spans="1:7" ht="15.75" x14ac:dyDescent="0.25">
      <c r="A10" s="38" t="s">
        <v>47</v>
      </c>
      <c r="B10" s="45" t="s">
        <v>13</v>
      </c>
      <c r="C10" s="40" t="s">
        <v>11</v>
      </c>
      <c r="D10" s="16">
        <v>3000</v>
      </c>
      <c r="E10" s="16"/>
      <c r="F10" s="50">
        <v>3000</v>
      </c>
      <c r="G10" s="52" t="s">
        <v>20</v>
      </c>
    </row>
    <row r="11" spans="1:7" ht="39" customHeight="1" x14ac:dyDescent="0.25">
      <c r="A11" s="38" t="s">
        <v>48</v>
      </c>
      <c r="B11" s="41" t="s">
        <v>79</v>
      </c>
      <c r="C11" s="49" t="s">
        <v>26</v>
      </c>
      <c r="D11" s="16">
        <v>500</v>
      </c>
      <c r="E11" s="16">
        <v>9.5</v>
      </c>
      <c r="F11" s="50">
        <v>490.5</v>
      </c>
      <c r="G11" s="52" t="s">
        <v>59</v>
      </c>
    </row>
    <row r="12" spans="1:7" ht="19.5" customHeight="1" x14ac:dyDescent="0.25">
      <c r="A12" s="39" t="s">
        <v>49</v>
      </c>
      <c r="B12" s="46" t="s">
        <v>79</v>
      </c>
      <c r="C12" s="49" t="s">
        <v>32</v>
      </c>
      <c r="D12" s="16">
        <v>200</v>
      </c>
      <c r="E12" s="35">
        <v>28.5</v>
      </c>
      <c r="F12" s="51">
        <v>490.5</v>
      </c>
      <c r="G12" s="53" t="s">
        <v>60</v>
      </c>
    </row>
    <row r="13" spans="1:7" ht="18.75" customHeight="1" x14ac:dyDescent="0.25">
      <c r="A13" s="39"/>
      <c r="B13" s="46"/>
      <c r="C13" s="49" t="s">
        <v>69</v>
      </c>
      <c r="D13" s="16">
        <v>300</v>
      </c>
      <c r="E13" s="35"/>
      <c r="F13" s="51"/>
      <c r="G13" s="53"/>
    </row>
    <row r="14" spans="1:7" ht="15" customHeight="1" x14ac:dyDescent="0.25">
      <c r="A14" s="39" t="s">
        <v>49</v>
      </c>
      <c r="B14" s="42" t="s">
        <v>79</v>
      </c>
      <c r="C14" s="49" t="s">
        <v>70</v>
      </c>
      <c r="D14" s="14">
        <v>5000</v>
      </c>
      <c r="E14" s="35">
        <v>241.3</v>
      </c>
      <c r="F14" s="51">
        <v>12458.7</v>
      </c>
      <c r="G14" s="53" t="s">
        <v>61</v>
      </c>
    </row>
    <row r="15" spans="1:7" ht="15" customHeight="1" x14ac:dyDescent="0.25">
      <c r="A15" s="39"/>
      <c r="B15" s="43"/>
      <c r="C15" s="49" t="s">
        <v>29</v>
      </c>
      <c r="D15" s="14">
        <v>100</v>
      </c>
      <c r="E15" s="35"/>
      <c r="F15" s="51"/>
      <c r="G15" s="53"/>
    </row>
    <row r="16" spans="1:7" ht="16.5" customHeight="1" x14ac:dyDescent="0.25">
      <c r="A16" s="39"/>
      <c r="B16" s="43"/>
      <c r="C16" s="49" t="s">
        <v>30</v>
      </c>
      <c r="D16" s="14">
        <v>1000</v>
      </c>
      <c r="E16" s="35"/>
      <c r="F16" s="51"/>
      <c r="G16" s="53"/>
    </row>
    <row r="17" spans="1:7" ht="16.5" customHeight="1" x14ac:dyDescent="0.25">
      <c r="A17" s="39"/>
      <c r="B17" s="43"/>
      <c r="C17" s="49" t="s">
        <v>31</v>
      </c>
      <c r="D17" s="14">
        <v>100</v>
      </c>
      <c r="E17" s="35"/>
      <c r="F17" s="51"/>
      <c r="G17" s="53"/>
    </row>
    <row r="18" spans="1:7" ht="16.5" customHeight="1" x14ac:dyDescent="0.25">
      <c r="A18" s="39"/>
      <c r="B18" s="43"/>
      <c r="C18" s="49" t="s">
        <v>71</v>
      </c>
      <c r="D18" s="14">
        <v>5000</v>
      </c>
      <c r="E18" s="35"/>
      <c r="F18" s="51"/>
      <c r="G18" s="53"/>
    </row>
    <row r="19" spans="1:7" ht="16.5" customHeight="1" x14ac:dyDescent="0.25">
      <c r="A19" s="39"/>
      <c r="B19" s="43"/>
      <c r="C19" s="49" t="s">
        <v>27</v>
      </c>
      <c r="D19" s="14">
        <v>1000</v>
      </c>
      <c r="E19" s="35"/>
      <c r="F19" s="51"/>
      <c r="G19" s="53"/>
    </row>
    <row r="20" spans="1:7" ht="12.75" customHeight="1" x14ac:dyDescent="0.25">
      <c r="A20" s="39"/>
      <c r="B20" s="44"/>
      <c r="C20" s="49" t="s">
        <v>28</v>
      </c>
      <c r="D20" s="14">
        <v>500</v>
      </c>
      <c r="E20" s="35"/>
      <c r="F20" s="51"/>
      <c r="G20" s="53"/>
    </row>
    <row r="21" spans="1:7" ht="31.5" x14ac:dyDescent="0.25">
      <c r="A21" s="38" t="s">
        <v>50</v>
      </c>
      <c r="B21" s="41" t="s">
        <v>79</v>
      </c>
      <c r="C21" s="49" t="s">
        <v>72</v>
      </c>
      <c r="D21" s="16">
        <v>500</v>
      </c>
      <c r="E21" s="16">
        <v>9.5</v>
      </c>
      <c r="F21" s="50">
        <v>490.5</v>
      </c>
      <c r="G21" s="52" t="s">
        <v>62</v>
      </c>
    </row>
    <row r="22" spans="1:7" ht="33.75" customHeight="1" x14ac:dyDescent="0.25">
      <c r="A22" s="38" t="s">
        <v>50</v>
      </c>
      <c r="B22" s="41" t="s">
        <v>79</v>
      </c>
      <c r="C22" s="49" t="s">
        <v>35</v>
      </c>
      <c r="D22" s="16">
        <v>5000</v>
      </c>
      <c r="E22" s="16">
        <v>95</v>
      </c>
      <c r="F22" s="50">
        <v>4905</v>
      </c>
      <c r="G22" s="52" t="s">
        <v>63</v>
      </c>
    </row>
    <row r="23" spans="1:7" ht="35.25" customHeight="1" x14ac:dyDescent="0.25">
      <c r="A23" s="38" t="s">
        <v>51</v>
      </c>
      <c r="B23" s="41" t="s">
        <v>79</v>
      </c>
      <c r="C23" s="49" t="s">
        <v>34</v>
      </c>
      <c r="D23" s="16">
        <v>500</v>
      </c>
      <c r="E23" s="16">
        <v>9.5</v>
      </c>
      <c r="F23" s="50">
        <v>490.5</v>
      </c>
      <c r="G23" s="52" t="s">
        <v>64</v>
      </c>
    </row>
    <row r="24" spans="1:7" ht="18" customHeight="1" x14ac:dyDescent="0.25">
      <c r="A24" s="39" t="s">
        <v>52</v>
      </c>
      <c r="B24" s="42" t="s">
        <v>79</v>
      </c>
      <c r="C24" s="49" t="s">
        <v>73</v>
      </c>
      <c r="D24" s="16">
        <v>100</v>
      </c>
      <c r="E24" s="35">
        <v>11.4</v>
      </c>
      <c r="F24" s="51">
        <v>588.6</v>
      </c>
      <c r="G24" s="53" t="s">
        <v>65</v>
      </c>
    </row>
    <row r="25" spans="1:7" ht="14.25" customHeight="1" x14ac:dyDescent="0.25">
      <c r="A25" s="39"/>
      <c r="B25" s="44"/>
      <c r="C25" s="49" t="s">
        <v>33</v>
      </c>
      <c r="D25" s="16">
        <v>500</v>
      </c>
      <c r="E25" s="35"/>
      <c r="F25" s="51"/>
      <c r="G25" s="53"/>
    </row>
    <row r="26" spans="1:7" ht="15" customHeight="1" x14ac:dyDescent="0.25">
      <c r="A26" s="39">
        <v>43948</v>
      </c>
      <c r="B26" s="42" t="s">
        <v>79</v>
      </c>
      <c r="C26" s="49" t="s">
        <v>74</v>
      </c>
      <c r="D26" s="16">
        <v>1000</v>
      </c>
      <c r="E26" s="35">
        <v>67.45</v>
      </c>
      <c r="F26" s="51">
        <v>3482.55</v>
      </c>
      <c r="G26" s="53" t="s">
        <v>66</v>
      </c>
    </row>
    <row r="27" spans="1:7" ht="15" customHeight="1" x14ac:dyDescent="0.25">
      <c r="A27" s="39"/>
      <c r="B27" s="43"/>
      <c r="C27" s="49" t="s">
        <v>75</v>
      </c>
      <c r="D27" s="16">
        <v>2000</v>
      </c>
      <c r="E27" s="35"/>
      <c r="F27" s="51"/>
      <c r="G27" s="53"/>
    </row>
    <row r="28" spans="1:7" ht="14.25" customHeight="1" x14ac:dyDescent="0.25">
      <c r="A28" s="39"/>
      <c r="B28" s="43"/>
      <c r="C28" s="49" t="s">
        <v>76</v>
      </c>
      <c r="D28" s="16">
        <v>50</v>
      </c>
      <c r="E28" s="35"/>
      <c r="F28" s="51"/>
      <c r="G28" s="53"/>
    </row>
    <row r="29" spans="1:7" ht="12.75" customHeight="1" x14ac:dyDescent="0.25">
      <c r="A29" s="39"/>
      <c r="B29" s="44"/>
      <c r="C29" s="49" t="s">
        <v>36</v>
      </c>
      <c r="D29" s="16">
        <v>500</v>
      </c>
      <c r="E29" s="35"/>
      <c r="F29" s="51"/>
      <c r="G29" s="53"/>
    </row>
    <row r="30" spans="1:7" ht="43.5" customHeight="1" x14ac:dyDescent="0.25">
      <c r="A30" s="38" t="s">
        <v>53</v>
      </c>
      <c r="B30" s="41" t="s">
        <v>78</v>
      </c>
      <c r="C30" s="48" t="s">
        <v>78</v>
      </c>
      <c r="D30" s="16">
        <v>60000</v>
      </c>
      <c r="E30" s="16"/>
      <c r="F30" s="50">
        <v>200000</v>
      </c>
      <c r="G30" s="41" t="s">
        <v>78</v>
      </c>
    </row>
    <row r="31" spans="1:7" s="2" customFormat="1" ht="31.5" customHeight="1" x14ac:dyDescent="0.3">
      <c r="A31" s="38" t="s">
        <v>54</v>
      </c>
      <c r="B31" s="41" t="s">
        <v>79</v>
      </c>
      <c r="C31" s="49" t="s">
        <v>77</v>
      </c>
      <c r="D31" s="16">
        <v>100</v>
      </c>
      <c r="E31" s="16">
        <v>1.9</v>
      </c>
      <c r="F31" s="50">
        <v>98.1</v>
      </c>
      <c r="G31" s="52" t="s">
        <v>67</v>
      </c>
    </row>
    <row r="32" spans="1:7" s="13" customFormat="1" ht="15.75" x14ac:dyDescent="0.25">
      <c r="A32" s="10"/>
      <c r="B32" s="47" t="s">
        <v>3</v>
      </c>
      <c r="C32" s="10"/>
      <c r="D32" s="17">
        <f>SUM(D3:D31)</f>
        <v>90150</v>
      </c>
      <c r="E32" s="17">
        <f>SUM(E3:E31)</f>
        <v>534.85</v>
      </c>
      <c r="F32" s="17">
        <f>SUM(F3:F31)</f>
        <v>229634.15</v>
      </c>
      <c r="G32" s="18"/>
    </row>
  </sheetData>
  <autoFilter ref="A2:G32"/>
  <mergeCells count="26">
    <mergeCell ref="F26:F29"/>
    <mergeCell ref="G26:G29"/>
    <mergeCell ref="A1:G1"/>
    <mergeCell ref="A4:A7"/>
    <mergeCell ref="B4:B7"/>
    <mergeCell ref="E4:E7"/>
    <mergeCell ref="F4:F7"/>
    <mergeCell ref="G4:G7"/>
    <mergeCell ref="A14:A20"/>
    <mergeCell ref="B14:B20"/>
    <mergeCell ref="E14:E20"/>
    <mergeCell ref="F14:F20"/>
    <mergeCell ref="G14:G20"/>
    <mergeCell ref="A24:A25"/>
    <mergeCell ref="B24:B25"/>
    <mergeCell ref="E24:E25"/>
    <mergeCell ref="A12:A13"/>
    <mergeCell ref="B12:B13"/>
    <mergeCell ref="E12:E13"/>
    <mergeCell ref="F12:F13"/>
    <mergeCell ref="G12:G13"/>
    <mergeCell ref="F24:F25"/>
    <mergeCell ref="G24:G25"/>
    <mergeCell ref="A26:A29"/>
    <mergeCell ref="B26:B29"/>
    <mergeCell ref="E26:E29"/>
  </mergeCells>
  <hyperlinks>
    <hyperlink ref="C3" r:id="rId1"/>
    <hyperlink ref="C4" r:id="rId2"/>
    <hyperlink ref="C5" r:id="rId3"/>
    <hyperlink ref="C6" r:id="rId4"/>
    <hyperlink ref="C7" r:id="rId5"/>
    <hyperlink ref="C8" r:id="rId6"/>
    <hyperlink ref="C9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  <hyperlink ref="C24" r:id="rId21"/>
    <hyperlink ref="C25" r:id="rId22"/>
    <hyperlink ref="C26" r:id="rId23"/>
    <hyperlink ref="C27" r:id="rId24"/>
    <hyperlink ref="C28" r:id="rId25"/>
    <hyperlink ref="C29" r:id="rId26"/>
    <hyperlink ref="C31" r:id="rId27"/>
  </hyperlinks>
  <pageMargins left="0.7" right="0.7" top="0.75" bottom="0.75" header="0.3" footer="0.3"/>
  <pageSetup paperSize="9" orientation="portrait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Доходы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Надежда Николаевна</dc:creator>
  <cp:lastModifiedBy>Михайлова Надежда Николаевна</cp:lastModifiedBy>
  <dcterms:created xsi:type="dcterms:W3CDTF">2020-10-31T16:10:12Z</dcterms:created>
  <dcterms:modified xsi:type="dcterms:W3CDTF">2020-11-19T17:12:19Z</dcterms:modified>
</cp:coreProperties>
</file>